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ensationSense/marketing/Website/Portal/Base Pay Module/Incumbent Analysis Template/"/>
    </mc:Choice>
  </mc:AlternateContent>
  <xr:revisionPtr revIDLastSave="10" documentId="13_ncr:1_{6CF45C44-843C-4631-89B9-EBD1BE97CD43}" xr6:coauthVersionLast="47" xr6:coauthVersionMax="47" xr10:uidLastSave="{38DCA609-493E-416D-B17B-75DED907001A}"/>
  <bookViews>
    <workbookView xWindow="-108" yWindow="-108" windowWidth="23256" windowHeight="12576" xr2:uid="{00000000-000D-0000-FFFF-FFFF00000000}"/>
  </bookViews>
  <sheets>
    <sheet name="EE Data" sheetId="1" r:id="rId1"/>
    <sheet name="Sheet1" sheetId="2" r:id="rId2"/>
    <sheet name="Sheet2" sheetId="3" r:id="rId3"/>
  </sheets>
  <definedNames>
    <definedName name="_xlnm._FilterDatabase" localSheetId="0" hidden="1">'EE Data'!$A$9:$AD$64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8" i="1" l="1"/>
  <c r="Z68" i="1"/>
  <c r="AA67" i="1"/>
  <c r="Z67" i="1"/>
  <c r="H11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I11" i="1" l="1"/>
  <c r="T11" i="1" s="1"/>
  <c r="I12" i="1"/>
  <c r="T12" i="1" s="1"/>
  <c r="I13" i="1"/>
  <c r="T13" i="1" s="1"/>
  <c r="I14" i="1"/>
  <c r="T14" i="1" s="1"/>
  <c r="I15" i="1"/>
  <c r="T15" i="1" s="1"/>
  <c r="I16" i="1"/>
  <c r="T16" i="1" s="1"/>
  <c r="I17" i="1"/>
  <c r="T17" i="1" s="1"/>
  <c r="I18" i="1"/>
  <c r="T18" i="1" s="1"/>
  <c r="I19" i="1"/>
  <c r="T19" i="1" s="1"/>
  <c r="I20" i="1"/>
  <c r="T20" i="1" s="1"/>
  <c r="I21" i="1"/>
  <c r="T21" i="1" s="1"/>
  <c r="I22" i="1"/>
  <c r="T22" i="1" s="1"/>
  <c r="I23" i="1"/>
  <c r="T23" i="1" s="1"/>
  <c r="I24" i="1"/>
  <c r="T24" i="1" s="1"/>
  <c r="I25" i="1"/>
  <c r="T25" i="1" s="1"/>
  <c r="I26" i="1"/>
  <c r="T26" i="1" s="1"/>
  <c r="I27" i="1"/>
  <c r="T27" i="1" s="1"/>
  <c r="I28" i="1"/>
  <c r="T28" i="1" s="1"/>
  <c r="I29" i="1"/>
  <c r="T29" i="1" s="1"/>
  <c r="I30" i="1"/>
  <c r="T30" i="1" s="1"/>
  <c r="I31" i="1"/>
  <c r="T31" i="1" s="1"/>
  <c r="I32" i="1"/>
  <c r="T32" i="1" s="1"/>
  <c r="I33" i="1"/>
  <c r="T33" i="1" s="1"/>
  <c r="I34" i="1"/>
  <c r="T34" i="1" s="1"/>
  <c r="I35" i="1"/>
  <c r="T35" i="1" s="1"/>
  <c r="I36" i="1"/>
  <c r="T36" i="1" s="1"/>
  <c r="I37" i="1"/>
  <c r="T37" i="1" s="1"/>
  <c r="I38" i="1"/>
  <c r="T38" i="1" s="1"/>
  <c r="I39" i="1"/>
  <c r="T39" i="1" s="1"/>
  <c r="I40" i="1"/>
  <c r="T40" i="1" s="1"/>
  <c r="I41" i="1"/>
  <c r="T41" i="1" s="1"/>
  <c r="I42" i="1"/>
  <c r="T42" i="1" s="1"/>
  <c r="I43" i="1"/>
  <c r="T43" i="1" s="1"/>
  <c r="I44" i="1"/>
  <c r="T44" i="1" s="1"/>
  <c r="I45" i="1"/>
  <c r="T45" i="1" s="1"/>
  <c r="I46" i="1"/>
  <c r="T46" i="1" s="1"/>
  <c r="I47" i="1"/>
  <c r="T47" i="1" s="1"/>
  <c r="I48" i="1"/>
  <c r="T48" i="1" s="1"/>
  <c r="I49" i="1"/>
  <c r="T49" i="1" s="1"/>
  <c r="I50" i="1"/>
  <c r="T50" i="1" s="1"/>
  <c r="I51" i="1"/>
  <c r="T51" i="1" s="1"/>
  <c r="I52" i="1"/>
  <c r="T52" i="1" s="1"/>
  <c r="I53" i="1"/>
  <c r="T53" i="1" s="1"/>
  <c r="I54" i="1"/>
  <c r="T54" i="1" s="1"/>
  <c r="I55" i="1"/>
  <c r="T55" i="1" s="1"/>
  <c r="I56" i="1"/>
  <c r="T56" i="1" s="1"/>
  <c r="I57" i="1"/>
  <c r="T57" i="1" s="1"/>
  <c r="I58" i="1"/>
  <c r="T58" i="1" s="1"/>
  <c r="I59" i="1"/>
  <c r="T59" i="1" s="1"/>
  <c r="I60" i="1"/>
  <c r="T60" i="1" s="1"/>
  <c r="I61" i="1"/>
  <c r="T61" i="1" s="1"/>
  <c r="I62" i="1"/>
  <c r="T62" i="1" s="1"/>
  <c r="I63" i="1"/>
  <c r="T63" i="1" s="1"/>
  <c r="I64" i="1"/>
  <c r="T64" i="1" s="1"/>
  <c r="I10" i="1"/>
  <c r="T10" i="1" s="1"/>
  <c r="U10" i="1"/>
  <c r="X10" i="1" s="1"/>
  <c r="Z10" i="1" s="1"/>
  <c r="AC67" i="1" l="1"/>
  <c r="AB67" i="1"/>
  <c r="AB68" i="1"/>
  <c r="AC68" i="1"/>
  <c r="W12" i="1" l="1"/>
  <c r="Y12" i="1" s="1"/>
  <c r="AA12" i="1" s="1"/>
  <c r="W11" i="1"/>
  <c r="Y11" i="1" s="1"/>
  <c r="AA11" i="1" s="1"/>
  <c r="W10" i="1"/>
  <c r="Y10" i="1" s="1"/>
  <c r="AA10" i="1" s="1"/>
  <c r="W13" i="1"/>
  <c r="Y13" i="1" s="1"/>
  <c r="AA13" i="1" s="1"/>
  <c r="W14" i="1"/>
  <c r="Y14" i="1" s="1"/>
  <c r="AA14" i="1" s="1"/>
  <c r="W16" i="1"/>
  <c r="Y16" i="1" s="1"/>
  <c r="AA16" i="1" s="1"/>
  <c r="W15" i="1"/>
  <c r="Y15" i="1" s="1"/>
  <c r="AA15" i="1" s="1"/>
  <c r="W22" i="1"/>
  <c r="Y22" i="1" s="1"/>
  <c r="AA22" i="1" s="1"/>
  <c r="W20" i="1"/>
  <c r="Y20" i="1" s="1"/>
  <c r="AA20" i="1" s="1"/>
  <c r="W23" i="1"/>
  <c r="Y23" i="1" s="1"/>
  <c r="AA23" i="1" s="1"/>
  <c r="W17" i="1"/>
  <c r="Y17" i="1" s="1"/>
  <c r="AA17" i="1" s="1"/>
  <c r="W19" i="1"/>
  <c r="Y19" i="1" s="1"/>
  <c r="AA19" i="1" s="1"/>
  <c r="W24" i="1"/>
  <c r="Y24" i="1" s="1"/>
  <c r="AA24" i="1" s="1"/>
  <c r="W25" i="1"/>
  <c r="Y25" i="1" s="1"/>
  <c r="AA25" i="1" s="1"/>
  <c r="W18" i="1"/>
  <c r="Y18" i="1" s="1"/>
  <c r="AA18" i="1" s="1"/>
  <c r="W21" i="1"/>
  <c r="Y21" i="1" s="1"/>
  <c r="AA21" i="1" s="1"/>
  <c r="W26" i="1"/>
  <c r="Y26" i="1" s="1"/>
  <c r="AA26" i="1" s="1"/>
  <c r="W28" i="1"/>
  <c r="Y28" i="1" s="1"/>
  <c r="AA28" i="1" s="1"/>
  <c r="W27" i="1"/>
  <c r="Y27" i="1" s="1"/>
  <c r="AA27" i="1" s="1"/>
  <c r="W33" i="1"/>
  <c r="Y33" i="1" s="1"/>
  <c r="AA33" i="1" s="1"/>
  <c r="W29" i="1"/>
  <c r="Y29" i="1" s="1"/>
  <c r="AA29" i="1" s="1"/>
  <c r="W39" i="1"/>
  <c r="Y39" i="1" s="1"/>
  <c r="AA39" i="1" s="1"/>
  <c r="W32" i="1"/>
  <c r="Y32" i="1" s="1"/>
  <c r="AA32" i="1" s="1"/>
  <c r="W41" i="1"/>
  <c r="Y41" i="1" s="1"/>
  <c r="AA41" i="1" s="1"/>
  <c r="W34" i="1"/>
  <c r="Y34" i="1" s="1"/>
  <c r="AA34" i="1" s="1"/>
  <c r="W38" i="1"/>
  <c r="Y38" i="1" s="1"/>
  <c r="AA38" i="1" s="1"/>
  <c r="W30" i="1"/>
  <c r="Y30" i="1" s="1"/>
  <c r="AA30" i="1" s="1"/>
  <c r="W31" i="1"/>
  <c r="Y31" i="1" s="1"/>
  <c r="AA31" i="1" s="1"/>
  <c r="W37" i="1"/>
  <c r="Y37" i="1" s="1"/>
  <c r="AA37" i="1" s="1"/>
  <c r="W35" i="1"/>
  <c r="Y35" i="1" s="1"/>
  <c r="AA35" i="1" s="1"/>
  <c r="W36" i="1"/>
  <c r="Y36" i="1" s="1"/>
  <c r="AA36" i="1" s="1"/>
  <c r="W40" i="1"/>
  <c r="Y40" i="1" s="1"/>
  <c r="AA40" i="1" s="1"/>
  <c r="W49" i="1"/>
  <c r="Y49" i="1" s="1"/>
  <c r="AA49" i="1" s="1"/>
  <c r="W48" i="1"/>
  <c r="Y48" i="1" s="1"/>
  <c r="AA48" i="1" s="1"/>
  <c r="W46" i="1"/>
  <c r="Y46" i="1" s="1"/>
  <c r="AA46" i="1" s="1"/>
  <c r="W42" i="1"/>
  <c r="Y42" i="1" s="1"/>
  <c r="AA42" i="1" s="1"/>
  <c r="W43" i="1"/>
  <c r="Y43" i="1" s="1"/>
  <c r="AA43" i="1" s="1"/>
  <c r="W45" i="1"/>
  <c r="Y45" i="1" s="1"/>
  <c r="AA45" i="1" s="1"/>
  <c r="W47" i="1"/>
  <c r="Y47" i="1" s="1"/>
  <c r="AA47" i="1" s="1"/>
  <c r="W44" i="1"/>
  <c r="Y44" i="1" s="1"/>
  <c r="AA44" i="1" s="1"/>
  <c r="W51" i="1"/>
  <c r="Y51" i="1" s="1"/>
  <c r="AA51" i="1" s="1"/>
  <c r="W50" i="1"/>
  <c r="Y50" i="1" s="1"/>
  <c r="AA50" i="1" s="1"/>
  <c r="W53" i="1"/>
  <c r="Y53" i="1" s="1"/>
  <c r="AA53" i="1" s="1"/>
  <c r="W52" i="1"/>
  <c r="Y52" i="1" s="1"/>
  <c r="AA52" i="1" s="1"/>
  <c r="W54" i="1"/>
  <c r="Y54" i="1" s="1"/>
  <c r="AA54" i="1" s="1"/>
  <c r="W56" i="1"/>
  <c r="Y56" i="1" s="1"/>
  <c r="AA56" i="1" s="1"/>
  <c r="W55" i="1"/>
  <c r="Y55" i="1" s="1"/>
  <c r="AA55" i="1" s="1"/>
  <c r="W57" i="1"/>
  <c r="Y57" i="1" s="1"/>
  <c r="AA57" i="1" s="1"/>
  <c r="W60" i="1"/>
  <c r="Y60" i="1" s="1"/>
  <c r="AA60" i="1" s="1"/>
  <c r="W61" i="1"/>
  <c r="Y61" i="1" s="1"/>
  <c r="AA61" i="1" s="1"/>
  <c r="W59" i="1"/>
  <c r="Y59" i="1" s="1"/>
  <c r="AA59" i="1" s="1"/>
  <c r="W58" i="1"/>
  <c r="Y58" i="1" s="1"/>
  <c r="AA58" i="1" s="1"/>
  <c r="W64" i="1"/>
  <c r="Y64" i="1" s="1"/>
  <c r="AA64" i="1" s="1"/>
  <c r="W63" i="1"/>
  <c r="Y63" i="1" s="1"/>
  <c r="AA63" i="1" s="1"/>
  <c r="W62" i="1"/>
  <c r="Y62" i="1" s="1"/>
  <c r="AA62" i="1" s="1"/>
  <c r="U12" i="1"/>
  <c r="X12" i="1" s="1"/>
  <c r="Z12" i="1" s="1"/>
  <c r="U11" i="1"/>
  <c r="X11" i="1" s="1"/>
  <c r="Z11" i="1" s="1"/>
  <c r="U13" i="1"/>
  <c r="X13" i="1" s="1"/>
  <c r="Z13" i="1" s="1"/>
  <c r="U14" i="1"/>
  <c r="X14" i="1" s="1"/>
  <c r="Z14" i="1" s="1"/>
  <c r="U16" i="1"/>
  <c r="X16" i="1" s="1"/>
  <c r="Z16" i="1" s="1"/>
  <c r="U15" i="1"/>
  <c r="X15" i="1" s="1"/>
  <c r="Z15" i="1" s="1"/>
  <c r="U22" i="1"/>
  <c r="X22" i="1" s="1"/>
  <c r="Z22" i="1" s="1"/>
  <c r="U20" i="1"/>
  <c r="X20" i="1" s="1"/>
  <c r="Z20" i="1" s="1"/>
  <c r="U23" i="1"/>
  <c r="X23" i="1" s="1"/>
  <c r="Z23" i="1" s="1"/>
  <c r="U17" i="1"/>
  <c r="X17" i="1" s="1"/>
  <c r="Z17" i="1" s="1"/>
  <c r="U19" i="1"/>
  <c r="X19" i="1" s="1"/>
  <c r="Z19" i="1" s="1"/>
  <c r="U24" i="1"/>
  <c r="X24" i="1" s="1"/>
  <c r="Z24" i="1" s="1"/>
  <c r="U25" i="1"/>
  <c r="X25" i="1" s="1"/>
  <c r="Z25" i="1" s="1"/>
  <c r="U18" i="1"/>
  <c r="X18" i="1" s="1"/>
  <c r="Z18" i="1" s="1"/>
  <c r="U21" i="1"/>
  <c r="X21" i="1" s="1"/>
  <c r="Z21" i="1" s="1"/>
  <c r="U26" i="1"/>
  <c r="X26" i="1" s="1"/>
  <c r="Z26" i="1" s="1"/>
  <c r="U28" i="1"/>
  <c r="X28" i="1" s="1"/>
  <c r="Z28" i="1" s="1"/>
  <c r="U27" i="1"/>
  <c r="X27" i="1" s="1"/>
  <c r="Z27" i="1" s="1"/>
  <c r="U33" i="1"/>
  <c r="X33" i="1" s="1"/>
  <c r="Z33" i="1" s="1"/>
  <c r="U29" i="1"/>
  <c r="X29" i="1" s="1"/>
  <c r="Z29" i="1" s="1"/>
  <c r="U39" i="1"/>
  <c r="X39" i="1" s="1"/>
  <c r="Z39" i="1" s="1"/>
  <c r="U32" i="1"/>
  <c r="X32" i="1" s="1"/>
  <c r="Z32" i="1" s="1"/>
  <c r="U41" i="1"/>
  <c r="X41" i="1" s="1"/>
  <c r="Z41" i="1" s="1"/>
  <c r="U34" i="1"/>
  <c r="X34" i="1" s="1"/>
  <c r="Z34" i="1" s="1"/>
  <c r="U38" i="1"/>
  <c r="X38" i="1" s="1"/>
  <c r="Z38" i="1" s="1"/>
  <c r="U30" i="1"/>
  <c r="X30" i="1" s="1"/>
  <c r="Z30" i="1" s="1"/>
  <c r="U31" i="1"/>
  <c r="X31" i="1" s="1"/>
  <c r="Z31" i="1" s="1"/>
  <c r="U37" i="1"/>
  <c r="X37" i="1" s="1"/>
  <c r="Z37" i="1" s="1"/>
  <c r="U35" i="1"/>
  <c r="X35" i="1" s="1"/>
  <c r="Z35" i="1" s="1"/>
  <c r="U36" i="1"/>
  <c r="X36" i="1" s="1"/>
  <c r="Z36" i="1" s="1"/>
  <c r="U40" i="1"/>
  <c r="X40" i="1" s="1"/>
  <c r="Z40" i="1" s="1"/>
  <c r="U49" i="1"/>
  <c r="X49" i="1" s="1"/>
  <c r="Z49" i="1" s="1"/>
  <c r="U48" i="1"/>
  <c r="X48" i="1" s="1"/>
  <c r="Z48" i="1" s="1"/>
  <c r="U46" i="1"/>
  <c r="X46" i="1" s="1"/>
  <c r="Z46" i="1" s="1"/>
  <c r="U42" i="1"/>
  <c r="X42" i="1" s="1"/>
  <c r="Z42" i="1" s="1"/>
  <c r="U43" i="1"/>
  <c r="X43" i="1" s="1"/>
  <c r="Z43" i="1" s="1"/>
  <c r="U45" i="1"/>
  <c r="X45" i="1" s="1"/>
  <c r="Z45" i="1" s="1"/>
  <c r="U47" i="1"/>
  <c r="X47" i="1" s="1"/>
  <c r="Z47" i="1" s="1"/>
  <c r="U44" i="1"/>
  <c r="X44" i="1" s="1"/>
  <c r="Z44" i="1" s="1"/>
  <c r="U51" i="1"/>
  <c r="X51" i="1" s="1"/>
  <c r="Z51" i="1" s="1"/>
  <c r="U50" i="1"/>
  <c r="X50" i="1" s="1"/>
  <c r="Z50" i="1" s="1"/>
  <c r="U53" i="1"/>
  <c r="X53" i="1" s="1"/>
  <c r="Z53" i="1" s="1"/>
  <c r="U52" i="1"/>
  <c r="X52" i="1" s="1"/>
  <c r="Z52" i="1" s="1"/>
  <c r="U54" i="1"/>
  <c r="X54" i="1" s="1"/>
  <c r="Z54" i="1" s="1"/>
  <c r="U56" i="1"/>
  <c r="X56" i="1" s="1"/>
  <c r="Z56" i="1" s="1"/>
  <c r="U55" i="1"/>
  <c r="X55" i="1" s="1"/>
  <c r="Z55" i="1" s="1"/>
  <c r="U57" i="1"/>
  <c r="X57" i="1" s="1"/>
  <c r="Z57" i="1" s="1"/>
  <c r="U60" i="1"/>
  <c r="X60" i="1" s="1"/>
  <c r="Z60" i="1" s="1"/>
  <c r="U61" i="1"/>
  <c r="X61" i="1" s="1"/>
  <c r="Z61" i="1" s="1"/>
  <c r="U59" i="1"/>
  <c r="X59" i="1" s="1"/>
  <c r="Z59" i="1" s="1"/>
  <c r="U58" i="1"/>
  <c r="X58" i="1" s="1"/>
  <c r="Z58" i="1" s="1"/>
  <c r="U64" i="1"/>
  <c r="X64" i="1" s="1"/>
  <c r="Z64" i="1" s="1"/>
  <c r="U63" i="1"/>
  <c r="X63" i="1" s="1"/>
  <c r="Z63" i="1" s="1"/>
  <c r="U62" i="1"/>
  <c r="X62" i="1" s="1"/>
  <c r="Z62" i="1" s="1"/>
  <c r="T67" i="1" l="1"/>
  <c r="H59" i="1" l="1"/>
  <c r="H58" i="1"/>
  <c r="H64" i="1"/>
  <c r="H61" i="1"/>
  <c r="H60" i="1"/>
  <c r="H62" i="1"/>
  <c r="H63" i="1"/>
  <c r="H57" i="1"/>
  <c r="H56" i="1"/>
  <c r="H55" i="1"/>
  <c r="H54" i="1"/>
  <c r="H51" i="1"/>
  <c r="H52" i="1"/>
  <c r="H53" i="1"/>
  <c r="H50" i="1"/>
  <c r="H44" i="1"/>
  <c r="H47" i="1"/>
  <c r="H45" i="1"/>
  <c r="H43" i="1"/>
  <c r="H42" i="1"/>
  <c r="H46" i="1"/>
  <c r="H48" i="1"/>
  <c r="H49" i="1"/>
  <c r="H38" i="1"/>
  <c r="H33" i="1"/>
  <c r="H34" i="1"/>
  <c r="H41" i="1"/>
  <c r="H32" i="1"/>
  <c r="H29" i="1"/>
  <c r="H30" i="1"/>
  <c r="H39" i="1"/>
  <c r="H40" i="1"/>
  <c r="H36" i="1"/>
  <c r="H35" i="1"/>
  <c r="H31" i="1"/>
  <c r="H37" i="1"/>
  <c r="H28" i="1"/>
  <c r="H27" i="1"/>
  <c r="H19" i="1"/>
  <c r="H20" i="1"/>
  <c r="H17" i="1"/>
  <c r="H23" i="1"/>
  <c r="H22" i="1"/>
  <c r="H26" i="1"/>
  <c r="H18" i="1"/>
  <c r="H25" i="1"/>
  <c r="H21" i="1"/>
  <c r="H24" i="1"/>
  <c r="H16" i="1"/>
  <c r="H14" i="1"/>
  <c r="H15" i="1"/>
  <c r="H12" i="1"/>
  <c r="H10" i="1"/>
  <c r="H13" i="1"/>
</calcChain>
</file>

<file path=xl/sharedStrings.xml><?xml version="1.0" encoding="utf-8"?>
<sst xmlns="http://schemas.openxmlformats.org/spreadsheetml/2006/main" count="476" uniqueCount="43">
  <si>
    <t>Department</t>
  </si>
  <si>
    <t xml:space="preserve">Supervisor Name </t>
  </si>
  <si>
    <t>Current Date</t>
  </si>
  <si>
    <t>Hourly or Salaried (Use H or S)</t>
  </si>
  <si>
    <t>Support</t>
  </si>
  <si>
    <t>S1</t>
  </si>
  <si>
    <t>H</t>
  </si>
  <si>
    <t>Comments</t>
  </si>
  <si>
    <t>Average</t>
  </si>
  <si>
    <t>Total</t>
  </si>
  <si>
    <t># ees</t>
  </si>
  <si>
    <t>Client Name - Employee Incumbent Analysis xx.xx.xx</t>
  </si>
  <si>
    <t>Last Name, First Name</t>
  </si>
  <si>
    <t xml:space="preserve">Job Title </t>
  </si>
  <si>
    <t>Job Family (If applicable)</t>
  </si>
  <si>
    <t xml:space="preserve">Pay Grade </t>
  </si>
  <si>
    <t>Last, First</t>
  </si>
  <si>
    <t>Department Name</t>
  </si>
  <si>
    <t>FT</t>
  </si>
  <si>
    <t>PT</t>
  </si>
  <si>
    <t>Benchmarked Job Title (This column may need to be added if a title reconciliation is needed)</t>
  </si>
  <si>
    <t xml:space="preserve">Base Salary as a % of Midpoint </t>
  </si>
  <si>
    <r>
      <t xml:space="preserve">Annual $$ Over Max PT -  </t>
    </r>
    <r>
      <rPr>
        <b/>
        <sz val="10"/>
        <color rgb="FFFF0000"/>
        <rFont val="Arial"/>
        <family val="2"/>
      </rPr>
      <t>Delete column when sending to Client</t>
    </r>
  </si>
  <si>
    <t>Annual Cost of EE's Under Minimum</t>
  </si>
  <si>
    <t>Annual Cost of EE's Over Maximum</t>
  </si>
  <si>
    <t>$$ Diff of EEs Over Maximum</t>
  </si>
  <si>
    <t xml:space="preserve">$$ Diff of EEs Below Minimum </t>
  </si>
  <si>
    <t># of Hours Worked per Week, e.g., 40, 37.5, 25, etc.</t>
  </si>
  <si>
    <r>
      <t xml:space="preserve">Annual $$ To Min PT - </t>
    </r>
    <r>
      <rPr>
        <b/>
        <sz val="10"/>
        <color rgb="FFFF0000"/>
        <rFont val="Arial"/>
        <family val="2"/>
      </rPr>
      <t>Delete column prior to sending to Client</t>
    </r>
  </si>
  <si>
    <t>Annualized Salary if 40 Hours Per Week</t>
  </si>
  <si>
    <t>Years with Company (This field will calculate based on hire date and current date columns)</t>
  </si>
  <si>
    <t>Hire Date (Enter as m/d/year - e.g. 1/20/2015)</t>
  </si>
  <si>
    <t>Hourly Rate of  Pay</t>
  </si>
  <si>
    <t>Annualized Salary Based on Hours Worked Per Week</t>
  </si>
  <si>
    <t xml:space="preserve">Annual Salary Range Minimum </t>
  </si>
  <si>
    <t xml:space="preserve">Annual Salary Range Maximum </t>
  </si>
  <si>
    <t>Annual Salary Range Midpoint</t>
  </si>
  <si>
    <t>Hourly Salary Range Minimum Rate of Pay</t>
  </si>
  <si>
    <t>Hourly Salary Range Midpoint Rate of Pay</t>
  </si>
  <si>
    <t>Hourly Salary Range Maximum Rate of Pay</t>
  </si>
  <si>
    <t>Part-time or Full-time (Use PT or FT)</t>
  </si>
  <si>
    <t>Note:  The incument analysis reflects the associated implementation costs based on the employee census provided by the client.</t>
  </si>
  <si>
    <t>The implementation cost (below min and over max) may be slightly different when the pay changes are actually implemented due to the rounding of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</si>
</sst>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m/d/yy;@"/>
    <numFmt numFmtId="166" formatCode="&quot;$&quot;#,##0"/>
    <numFmt numFmtId="167" formatCode="&quot;$&quot;#,##0.00;[Red]&quot;$&quot;#,##0.00"/>
    <numFmt numFmtId="168" formatCode="mm/dd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4BCD4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10" xfId="0" applyFont="1" applyBorder="1" applyAlignment="1">
      <alignment horizontal="center"/>
    </xf>
    <xf numFmtId="2" fontId="18" fillId="33" borderId="10" xfId="0" applyNumberFormat="1" applyFont="1" applyFill="1" applyBorder="1" applyAlignment="1">
      <alignment horizontal="center" vertical="center" wrapText="1"/>
    </xf>
    <xf numFmtId="165" fontId="18" fillId="33" borderId="10" xfId="0" applyNumberFormat="1" applyFont="1" applyFill="1" applyBorder="1" applyAlignment="1">
      <alignment horizontal="center" vertical="center" wrapText="1"/>
    </xf>
    <xf numFmtId="164" fontId="18" fillId="33" borderId="10" xfId="42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/>
    </xf>
    <xf numFmtId="165" fontId="20" fillId="0" borderId="10" xfId="0" applyNumberFormat="1" applyFont="1" applyBorder="1" applyAlignment="1">
      <alignment horizontal="center" vertical="top"/>
    </xf>
    <xf numFmtId="0" fontId="0" fillId="34" borderId="0" xfId="0" applyFill="1"/>
    <xf numFmtId="0" fontId="0" fillId="34" borderId="0" xfId="0" applyFill="1" applyAlignment="1">
      <alignment horizontal="center" vertical="center"/>
    </xf>
    <xf numFmtId="165" fontId="0" fillId="34" borderId="0" xfId="0" applyNumberFormat="1" applyFill="1" applyAlignment="1">
      <alignment horizontal="center" vertical="center"/>
    </xf>
    <xf numFmtId="0" fontId="0" fillId="34" borderId="0" xfId="0" applyFill="1" applyAlignment="1">
      <alignment horizontal="center" vertical="top"/>
    </xf>
    <xf numFmtId="164" fontId="0" fillId="34" borderId="0" xfId="0" applyNumberFormat="1" applyFill="1" applyAlignment="1">
      <alignment horizontal="center" vertical="center"/>
    </xf>
    <xf numFmtId="0" fontId="0" fillId="34" borderId="0" xfId="0" applyFill="1" applyAlignment="1">
      <alignment vertical="center"/>
    </xf>
    <xf numFmtId="0" fontId="0" fillId="0" borderId="0" xfId="0" applyAlignment="1">
      <alignment vertical="center"/>
    </xf>
    <xf numFmtId="0" fontId="21" fillId="0" borderId="11" xfId="0" applyFont="1" applyBorder="1"/>
    <xf numFmtId="166" fontId="18" fillId="33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/>
    <xf numFmtId="166" fontId="20" fillId="0" borderId="10" xfId="0" applyNumberFormat="1" applyFont="1" applyBorder="1" applyAlignment="1">
      <alignment horizontal="center" vertical="center"/>
    </xf>
    <xf numFmtId="9" fontId="19" fillId="0" borderId="10" xfId="43" applyFont="1" applyFill="1" applyBorder="1" applyAlignment="1" applyProtection="1">
      <alignment horizontal="center" vertical="center"/>
      <protection locked="0"/>
    </xf>
    <xf numFmtId="164" fontId="19" fillId="0" borderId="10" xfId="43" applyNumberFormat="1" applyFont="1" applyFill="1" applyBorder="1" applyAlignment="1" applyProtection="1">
      <alignment horizontal="center" vertical="center"/>
      <protection locked="0"/>
    </xf>
    <xf numFmtId="164" fontId="20" fillId="0" borderId="10" xfId="0" applyNumberFormat="1" applyFont="1" applyBorder="1" applyAlignment="1">
      <alignment horizontal="center" vertical="center"/>
    </xf>
    <xf numFmtId="8" fontId="20" fillId="0" borderId="10" xfId="0" applyNumberFormat="1" applyFont="1" applyBorder="1" applyAlignment="1">
      <alignment horizontal="center" vertical="center"/>
    </xf>
    <xf numFmtId="0" fontId="20" fillId="0" borderId="0" xfId="0" applyFont="1"/>
    <xf numFmtId="0" fontId="20" fillId="0" borderId="10" xfId="0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166" fontId="0" fillId="34" borderId="0" xfId="0" applyNumberFormat="1" applyFill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20" fillId="34" borderId="0" xfId="0" applyFont="1" applyFill="1"/>
    <xf numFmtId="165" fontId="20" fillId="34" borderId="0" xfId="0" applyNumberFormat="1" applyFont="1" applyFill="1" applyAlignment="1">
      <alignment horizontal="center" vertical="center"/>
    </xf>
    <xf numFmtId="0" fontId="20" fillId="34" borderId="0" xfId="0" applyFont="1" applyFill="1" applyAlignment="1">
      <alignment horizontal="center" vertical="top"/>
    </xf>
    <xf numFmtId="166" fontId="20" fillId="34" borderId="0" xfId="0" applyNumberFormat="1" applyFont="1" applyFill="1" applyAlignment="1">
      <alignment horizontal="center" vertical="center"/>
    </xf>
    <xf numFmtId="164" fontId="20" fillId="34" borderId="0" xfId="0" applyNumberFormat="1" applyFont="1" applyFill="1" applyAlignment="1">
      <alignment horizontal="center" vertical="center"/>
    </xf>
    <xf numFmtId="0" fontId="20" fillId="34" borderId="0" xfId="0" applyFont="1" applyFill="1" applyAlignment="1">
      <alignment horizontal="center" vertical="center"/>
    </xf>
    <xf numFmtId="0" fontId="20" fillId="34" borderId="0" xfId="0" applyFont="1" applyFill="1" applyAlignment="1">
      <alignment vertical="center"/>
    </xf>
    <xf numFmtId="168" fontId="20" fillId="0" borderId="10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66" fontId="19" fillId="34" borderId="0" xfId="0" applyNumberFormat="1" applyFont="1" applyFill="1" applyAlignment="1">
      <alignment horizontal="center" vertical="center"/>
    </xf>
    <xf numFmtId="0" fontId="24" fillId="34" borderId="0" xfId="0" applyFont="1" applyFill="1"/>
    <xf numFmtId="9" fontId="24" fillId="34" borderId="0" xfId="0" applyNumberFormat="1" applyFont="1" applyFill="1" applyAlignment="1">
      <alignment horizontal="center" vertical="center"/>
    </xf>
    <xf numFmtId="0" fontId="24" fillId="34" borderId="0" xfId="0" applyFont="1" applyFill="1" applyAlignment="1">
      <alignment horizontal="center" vertical="center"/>
    </xf>
    <xf numFmtId="164" fontId="24" fillId="34" borderId="0" xfId="0" applyNumberFormat="1" applyFont="1" applyFill="1" applyAlignment="1">
      <alignment horizontal="center"/>
    </xf>
    <xf numFmtId="8" fontId="24" fillId="34" borderId="0" xfId="0" applyNumberFormat="1" applyFont="1" applyFill="1" applyAlignment="1">
      <alignment horizontal="center"/>
    </xf>
    <xf numFmtId="0" fontId="20" fillId="34" borderId="0" xfId="0" applyFont="1" applyFill="1" applyAlignment="1">
      <alignment horizontal="left" vertical="center"/>
    </xf>
    <xf numFmtId="166" fontId="18" fillId="33" borderId="10" xfId="0" applyNumberFormat="1" applyFont="1" applyFill="1" applyBorder="1" applyAlignment="1" applyProtection="1">
      <alignment horizontal="center" vertical="center" wrapText="1"/>
      <protection locked="0"/>
    </xf>
    <xf numFmtId="0" fontId="18" fillId="33" borderId="10" xfId="0" applyFont="1" applyFill="1" applyBorder="1" applyAlignment="1" applyProtection="1">
      <alignment horizontal="center" vertical="center" wrapText="1"/>
      <protection locked="0"/>
    </xf>
    <xf numFmtId="164" fontId="18" fillId="33" borderId="10" xfId="0" applyNumberFormat="1" applyFont="1" applyFill="1" applyBorder="1" applyAlignment="1" applyProtection="1">
      <alignment horizontal="center" vertical="center" wrapText="1"/>
      <protection locked="0"/>
    </xf>
    <xf numFmtId="167" fontId="18" fillId="33" borderId="10" xfId="0" applyNumberFormat="1" applyFont="1" applyFill="1" applyBorder="1" applyAlignment="1" applyProtection="1">
      <alignment horizontal="center" vertical="center" wrapText="1"/>
      <protection locked="0"/>
    </xf>
    <xf numFmtId="8" fontId="19" fillId="0" borderId="10" xfId="43" applyNumberFormat="1" applyFont="1" applyFill="1" applyBorder="1" applyAlignment="1" applyProtection="1">
      <alignment horizontal="center" vertical="center"/>
      <protection locked="0"/>
    </xf>
    <xf numFmtId="164" fontId="19" fillId="0" borderId="10" xfId="0" applyNumberFormat="1" applyFont="1" applyBorder="1" applyAlignment="1" applyProtection="1">
      <alignment horizontal="center" vertical="center"/>
      <protection locked="0"/>
    </xf>
    <xf numFmtId="0" fontId="22" fillId="34" borderId="0" xfId="0" applyFont="1" applyFill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Percent 3" xfId="44" xr:uid="{A95CA9CE-CEE3-4E21-BC46-7B903CC14898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4BC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815340</xdr:colOff>
      <xdr:row>5</xdr:row>
      <xdr:rowOff>1507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B7320D-1FAD-4BF8-B6E3-FE66E1371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2371725" cy="909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40"/>
  <sheetViews>
    <sheetView tabSelected="1" workbookViewId="0">
      <selection activeCell="A7" sqref="A7"/>
    </sheetView>
  </sheetViews>
  <sheetFormatPr defaultRowHeight="14.4" x14ac:dyDescent="0.3"/>
  <cols>
    <col min="1" max="1" width="23.21875" customWidth="1"/>
    <col min="2" max="2" width="19.6640625" customWidth="1"/>
    <col min="3" max="3" width="33.21875" customWidth="1"/>
    <col min="4" max="4" width="19.6640625" customWidth="1"/>
    <col min="5" max="5" width="24.77734375" customWidth="1"/>
    <col min="6" max="6" width="14.77734375" style="9" customWidth="1"/>
    <col min="7" max="7" width="9.21875" style="10" customWidth="1"/>
    <col min="8" max="8" width="20.44140625" customWidth="1"/>
    <col min="9" max="9" width="13.77734375" style="32" customWidth="1"/>
    <col min="10" max="10" width="16.5546875" style="32" customWidth="1"/>
    <col min="11" max="11" width="10.5546875" style="8" customWidth="1"/>
    <col min="12" max="12" width="11.21875" style="2" customWidth="1"/>
    <col min="13" max="13" width="10.21875" style="18" customWidth="1"/>
    <col min="14" max="14" width="13.44140625" style="2" customWidth="1"/>
    <col min="15" max="15" width="19.5546875" style="2" customWidth="1"/>
    <col min="19" max="19" width="10.77734375" customWidth="1"/>
    <col min="20" max="20" width="10.21875" customWidth="1"/>
    <col min="21" max="21" width="12.77734375" customWidth="1"/>
    <col min="22" max="22" width="12.21875" customWidth="1"/>
    <col min="23" max="23" width="13.21875" customWidth="1"/>
    <col min="24" max="24" width="12.77734375" customWidth="1"/>
    <col min="25" max="25" width="13.77734375" customWidth="1"/>
    <col min="26" max="26" width="11.77734375" customWidth="1"/>
    <col min="27" max="27" width="11.5546875" customWidth="1"/>
    <col min="28" max="28" width="20.5546875" customWidth="1"/>
    <col min="29" max="29" width="16.21875" customWidth="1"/>
    <col min="30" max="30" width="12.77734375" customWidth="1"/>
  </cols>
  <sheetData>
    <row r="1" spans="1:30" x14ac:dyDescent="0.3">
      <c r="A1" s="12"/>
      <c r="B1" s="12"/>
      <c r="C1" s="12"/>
      <c r="D1" s="12"/>
      <c r="E1" s="12"/>
      <c r="F1" s="14"/>
      <c r="G1" s="15"/>
      <c r="H1" s="12"/>
      <c r="I1" s="30"/>
      <c r="J1" s="30"/>
      <c r="K1" s="16"/>
      <c r="L1" s="13"/>
      <c r="M1" s="17"/>
      <c r="N1" s="13"/>
      <c r="O1" s="13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x14ac:dyDescent="0.3">
      <c r="A2" s="12"/>
      <c r="B2" s="12"/>
      <c r="C2" s="12"/>
      <c r="D2" s="12"/>
      <c r="E2" s="12"/>
      <c r="F2" s="14"/>
      <c r="G2" s="15"/>
      <c r="H2" s="12"/>
      <c r="I2" s="30"/>
      <c r="J2" s="30"/>
      <c r="K2" s="16"/>
      <c r="L2" s="13"/>
      <c r="M2" s="17"/>
      <c r="N2" s="13"/>
      <c r="O2" s="1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 x14ac:dyDescent="0.3">
      <c r="A3" s="12"/>
      <c r="B3" s="12"/>
      <c r="C3" s="12"/>
      <c r="D3" s="55" t="s">
        <v>41</v>
      </c>
      <c r="E3" s="12"/>
      <c r="F3" s="14"/>
      <c r="G3" s="15"/>
      <c r="H3" s="12"/>
      <c r="I3" s="30"/>
      <c r="J3" s="30"/>
      <c r="K3" s="16"/>
      <c r="L3" s="13"/>
      <c r="M3" s="17"/>
      <c r="N3" s="13"/>
      <c r="O3" s="13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 x14ac:dyDescent="0.3">
      <c r="A4" s="12"/>
      <c r="B4" s="12"/>
      <c r="C4" s="12"/>
      <c r="D4" s="55" t="s">
        <v>42</v>
      </c>
      <c r="E4" s="12"/>
      <c r="F4" s="14"/>
      <c r="G4" s="15"/>
      <c r="H4" s="12"/>
      <c r="I4" s="30"/>
      <c r="J4" s="30"/>
      <c r="K4" s="16"/>
      <c r="L4" s="13"/>
      <c r="M4" s="17"/>
      <c r="N4" s="13"/>
      <c r="O4" s="1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x14ac:dyDescent="0.3">
      <c r="A5" s="12"/>
      <c r="B5" s="12"/>
      <c r="C5" s="12"/>
      <c r="D5" s="12"/>
      <c r="E5" s="12"/>
      <c r="F5" s="14"/>
      <c r="G5" s="15"/>
      <c r="H5" s="12"/>
      <c r="I5" s="30"/>
      <c r="J5" s="30"/>
      <c r="K5" s="16"/>
      <c r="L5" s="13"/>
      <c r="M5" s="17"/>
      <c r="N5" s="13"/>
      <c r="O5" s="13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1:30" x14ac:dyDescent="0.3">
      <c r="A6" s="12"/>
      <c r="B6" s="12"/>
      <c r="C6" s="12"/>
      <c r="D6" s="12"/>
      <c r="E6" s="12"/>
      <c r="F6" s="14"/>
      <c r="G6" s="15"/>
      <c r="H6" s="12"/>
      <c r="I6" s="30"/>
      <c r="J6" s="30"/>
      <c r="K6" s="16"/>
      <c r="L6" s="13"/>
      <c r="M6" s="17"/>
      <c r="N6" s="13"/>
      <c r="O6" s="13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x14ac:dyDescent="0.3">
      <c r="A7" s="12"/>
      <c r="B7" s="12"/>
      <c r="C7" s="12"/>
      <c r="D7" s="12"/>
      <c r="E7" s="33"/>
      <c r="F7" s="34"/>
      <c r="G7" s="35"/>
      <c r="H7" s="33"/>
      <c r="I7" s="36"/>
      <c r="J7" s="36"/>
      <c r="K7" s="37"/>
      <c r="L7" s="38"/>
      <c r="M7" s="39"/>
      <c r="N7" s="38"/>
      <c r="O7" s="38"/>
      <c r="P7" s="33"/>
      <c r="Q7" s="33"/>
      <c r="R7" s="33"/>
      <c r="S7" s="33"/>
      <c r="T7" s="27"/>
      <c r="U7" s="33"/>
      <c r="V7" s="33"/>
      <c r="W7" s="33"/>
      <c r="X7" s="33"/>
      <c r="Y7" s="33"/>
      <c r="Z7" s="12"/>
      <c r="AA7" s="12"/>
      <c r="AB7" s="33"/>
      <c r="AC7" s="33"/>
      <c r="AD7" s="33"/>
    </row>
    <row r="8" spans="1:30" ht="17.399999999999999" x14ac:dyDescent="0.3">
      <c r="A8" s="19" t="s">
        <v>11</v>
      </c>
      <c r="B8" s="12"/>
      <c r="C8" s="12"/>
      <c r="D8" s="12"/>
      <c r="E8" s="33"/>
      <c r="F8" s="34"/>
      <c r="G8" s="35"/>
      <c r="H8" s="33"/>
      <c r="I8" s="36"/>
      <c r="J8" s="36"/>
      <c r="K8" s="37"/>
      <c r="L8" s="38"/>
      <c r="M8" s="38"/>
      <c r="N8" s="38"/>
      <c r="O8" s="38"/>
      <c r="P8" s="38"/>
      <c r="Q8" s="38"/>
      <c r="R8" s="38"/>
      <c r="S8" s="38"/>
      <c r="T8" s="38"/>
      <c r="U8" s="33"/>
      <c r="V8" s="33"/>
      <c r="W8" s="33"/>
      <c r="X8" s="33"/>
      <c r="Y8" s="33"/>
      <c r="Z8" s="33"/>
      <c r="AA8" s="33"/>
      <c r="AB8" s="33"/>
      <c r="AC8" s="33"/>
      <c r="AD8" s="33"/>
    </row>
    <row r="9" spans="1:30" ht="92.4" x14ac:dyDescent="0.3">
      <c r="A9" s="1" t="s">
        <v>12</v>
      </c>
      <c r="B9" s="1" t="s">
        <v>13</v>
      </c>
      <c r="C9" s="1" t="s">
        <v>20</v>
      </c>
      <c r="D9" s="1" t="s">
        <v>0</v>
      </c>
      <c r="E9" s="1" t="s">
        <v>1</v>
      </c>
      <c r="F9" s="5" t="s">
        <v>31</v>
      </c>
      <c r="G9" s="1" t="s">
        <v>2</v>
      </c>
      <c r="H9" s="1" t="s">
        <v>30</v>
      </c>
      <c r="I9" s="20" t="s">
        <v>29</v>
      </c>
      <c r="J9" s="20" t="s">
        <v>33</v>
      </c>
      <c r="K9" s="6" t="s">
        <v>32</v>
      </c>
      <c r="L9" s="1" t="s">
        <v>3</v>
      </c>
      <c r="M9" s="4" t="s">
        <v>40</v>
      </c>
      <c r="N9" s="4" t="s">
        <v>27</v>
      </c>
      <c r="O9" s="4" t="s">
        <v>14</v>
      </c>
      <c r="P9" s="4" t="s">
        <v>15</v>
      </c>
      <c r="Q9" s="49" t="s">
        <v>34</v>
      </c>
      <c r="R9" s="49" t="s">
        <v>36</v>
      </c>
      <c r="S9" s="49" t="s">
        <v>35</v>
      </c>
      <c r="T9" s="50" t="s">
        <v>21</v>
      </c>
      <c r="U9" s="49" t="s">
        <v>37</v>
      </c>
      <c r="V9" s="49" t="s">
        <v>38</v>
      </c>
      <c r="W9" s="49" t="s">
        <v>39</v>
      </c>
      <c r="X9" s="50" t="s">
        <v>26</v>
      </c>
      <c r="Y9" s="50" t="s">
        <v>25</v>
      </c>
      <c r="Z9" s="51" t="s">
        <v>28</v>
      </c>
      <c r="AA9" s="51" t="s">
        <v>22</v>
      </c>
      <c r="AB9" s="51" t="s">
        <v>23</v>
      </c>
      <c r="AC9" s="52" t="s">
        <v>24</v>
      </c>
      <c r="AD9" s="52" t="s">
        <v>7</v>
      </c>
    </row>
    <row r="10" spans="1:30" x14ac:dyDescent="0.3">
      <c r="A10" s="21" t="s">
        <v>16</v>
      </c>
      <c r="B10" s="21" t="s">
        <v>13</v>
      </c>
      <c r="C10" s="21"/>
      <c r="D10" s="21" t="s">
        <v>17</v>
      </c>
      <c r="E10" s="21" t="s">
        <v>16</v>
      </c>
      <c r="F10" s="40">
        <v>43010</v>
      </c>
      <c r="G10" s="11">
        <v>45008</v>
      </c>
      <c r="H10" s="3" t="str">
        <f>DATEDIF(F10,G11,"y") &amp; " years, " &amp; DATEDIF(F10,G11,"ym") &amp; " months "</f>
        <v xml:space="preserve">5 years, 5 months </v>
      </c>
      <c r="I10" s="25">
        <f>K10*2080</f>
        <v>25438.400000000001</v>
      </c>
      <c r="J10" s="25">
        <v>22894.560000000001</v>
      </c>
      <c r="K10" s="29">
        <v>12.23</v>
      </c>
      <c r="L10" s="7" t="s">
        <v>6</v>
      </c>
      <c r="M10" s="7" t="s">
        <v>19</v>
      </c>
      <c r="N10" s="28">
        <v>36</v>
      </c>
      <c r="O10" s="7" t="s">
        <v>4</v>
      </c>
      <c r="P10" s="7" t="s">
        <v>5</v>
      </c>
      <c r="Q10" s="22">
        <v>23600</v>
      </c>
      <c r="R10" s="22">
        <v>29500</v>
      </c>
      <c r="S10" s="22">
        <v>35400</v>
      </c>
      <c r="T10" s="23">
        <f>I10/R10</f>
        <v>0.86231864406779668</v>
      </c>
      <c r="U10" s="24">
        <f>Q10/2080</f>
        <v>11.346153846153847</v>
      </c>
      <c r="V10" s="24">
        <f t="shared" ref="V10:V64" si="0">R10/2080</f>
        <v>14.182692307692308</v>
      </c>
      <c r="W10" s="24">
        <f t="shared" ref="W10:W41" si="1">S10/2080</f>
        <v>17.01923076923077</v>
      </c>
      <c r="X10" s="54">
        <f>ROUND(IF(K10&lt;U10,SUM(U10-K10),"0"),2)</f>
        <v>0</v>
      </c>
      <c r="Y10" s="54">
        <f>ROUND(IF(K10&gt;W10,SUM(W10-K10),"0"),2)</f>
        <v>0</v>
      </c>
      <c r="Z10" s="24">
        <f t="shared" ref="Z10:Z64" si="2">X10*N10*52</f>
        <v>0</v>
      </c>
      <c r="AA10" s="53">
        <f t="shared" ref="AA10:AA64" si="3">Y10*N10*52</f>
        <v>0</v>
      </c>
      <c r="AB10" s="25"/>
      <c r="AC10" s="26"/>
      <c r="AD10" s="21"/>
    </row>
    <row r="11" spans="1:30" x14ac:dyDescent="0.3">
      <c r="A11" s="21" t="s">
        <v>16</v>
      </c>
      <c r="B11" s="21" t="s">
        <v>13</v>
      </c>
      <c r="C11" s="21"/>
      <c r="D11" s="21" t="s">
        <v>17</v>
      </c>
      <c r="E11" s="21" t="s">
        <v>16</v>
      </c>
      <c r="F11" s="40">
        <v>38159</v>
      </c>
      <c r="G11" s="11">
        <v>45008</v>
      </c>
      <c r="H11" s="3" t="str">
        <f>DATEDIF(F11,G12,"y") &amp; " years, " &amp; DATEDIF(F11,G12,"ym") &amp; " months "</f>
        <v xml:space="preserve">18 years, 9 months </v>
      </c>
      <c r="I11" s="25">
        <f t="shared" ref="I11:I64" si="4">K11*2080</f>
        <v>28350.400000000001</v>
      </c>
      <c r="J11" s="25">
        <v>24097.84</v>
      </c>
      <c r="K11" s="29">
        <v>13.63</v>
      </c>
      <c r="L11" s="7" t="s">
        <v>6</v>
      </c>
      <c r="M11" s="7" t="s">
        <v>19</v>
      </c>
      <c r="N11" s="28">
        <v>34</v>
      </c>
      <c r="O11" s="7" t="s">
        <v>4</v>
      </c>
      <c r="P11" s="7" t="s">
        <v>5</v>
      </c>
      <c r="Q11" s="22">
        <v>23600</v>
      </c>
      <c r="R11" s="22">
        <v>29500</v>
      </c>
      <c r="S11" s="22">
        <v>35400</v>
      </c>
      <c r="T11" s="23">
        <f t="shared" ref="T11:T64" si="5">I11/R11</f>
        <v>0.96103050847457627</v>
      </c>
      <c r="U11" s="24">
        <f t="shared" ref="U11:U64" si="6">Q11/2080</f>
        <v>11.346153846153847</v>
      </c>
      <c r="V11" s="24">
        <f t="shared" si="0"/>
        <v>14.182692307692308</v>
      </c>
      <c r="W11" s="24">
        <f t="shared" si="1"/>
        <v>17.01923076923077</v>
      </c>
      <c r="X11" s="54">
        <f t="shared" ref="X11:X64" si="7">ROUND(IF(K11&lt;U11,SUM(U11-K11),"0"),2)</f>
        <v>0</v>
      </c>
      <c r="Y11" s="54">
        <f t="shared" ref="Y11:Y64" si="8">ROUND(IF(K11&gt;W11,SUM(W11-K11),"0"),2)</f>
        <v>0</v>
      </c>
      <c r="Z11" s="24">
        <f t="shared" si="2"/>
        <v>0</v>
      </c>
      <c r="AA11" s="53">
        <f t="shared" si="3"/>
        <v>0</v>
      </c>
      <c r="AB11" s="25"/>
      <c r="AC11" s="26"/>
      <c r="AD11" s="21"/>
    </row>
    <row r="12" spans="1:30" x14ac:dyDescent="0.3">
      <c r="A12" s="21" t="s">
        <v>16</v>
      </c>
      <c r="B12" s="21" t="s">
        <v>13</v>
      </c>
      <c r="C12" s="21"/>
      <c r="D12" s="21" t="s">
        <v>17</v>
      </c>
      <c r="E12" s="21" t="s">
        <v>16</v>
      </c>
      <c r="F12" s="40">
        <v>38862</v>
      </c>
      <c r="G12" s="11">
        <v>45008</v>
      </c>
      <c r="H12" s="3" t="str">
        <f t="shared" ref="H12:H64" si="9">DATEDIF(F12,G12,"y") &amp; " years, " &amp; DATEDIF(F12,G12,"ym") &amp; " months "</f>
        <v xml:space="preserve">16 years, 9 months </v>
      </c>
      <c r="I12" s="25">
        <f t="shared" si="4"/>
        <v>30596.800000000003</v>
      </c>
      <c r="J12" s="25">
        <v>22947.599999999999</v>
      </c>
      <c r="K12" s="29">
        <v>14.71</v>
      </c>
      <c r="L12" s="7" t="s">
        <v>6</v>
      </c>
      <c r="M12" s="7" t="s">
        <v>19</v>
      </c>
      <c r="N12" s="28">
        <v>30</v>
      </c>
      <c r="O12" s="7" t="s">
        <v>4</v>
      </c>
      <c r="P12" s="7" t="s">
        <v>5</v>
      </c>
      <c r="Q12" s="22">
        <v>23600</v>
      </c>
      <c r="R12" s="22">
        <v>29500</v>
      </c>
      <c r="S12" s="22">
        <v>35400</v>
      </c>
      <c r="T12" s="23">
        <f t="shared" si="5"/>
        <v>1.0371796610169493</v>
      </c>
      <c r="U12" s="24">
        <f t="shared" si="6"/>
        <v>11.346153846153847</v>
      </c>
      <c r="V12" s="24">
        <f t="shared" si="0"/>
        <v>14.182692307692308</v>
      </c>
      <c r="W12" s="24">
        <f t="shared" si="1"/>
        <v>17.01923076923077</v>
      </c>
      <c r="X12" s="54">
        <f t="shared" si="7"/>
        <v>0</v>
      </c>
      <c r="Y12" s="54">
        <f t="shared" si="8"/>
        <v>0</v>
      </c>
      <c r="Z12" s="24">
        <f t="shared" si="2"/>
        <v>0</v>
      </c>
      <c r="AA12" s="53">
        <f t="shared" si="3"/>
        <v>0</v>
      </c>
      <c r="AB12" s="25"/>
      <c r="AC12" s="26"/>
      <c r="AD12" s="21"/>
    </row>
    <row r="13" spans="1:30" x14ac:dyDescent="0.3">
      <c r="A13" s="21" t="s">
        <v>16</v>
      </c>
      <c r="B13" s="21" t="s">
        <v>13</v>
      </c>
      <c r="C13" s="21"/>
      <c r="D13" s="21" t="s">
        <v>17</v>
      </c>
      <c r="E13" s="21" t="s">
        <v>16</v>
      </c>
      <c r="F13" s="40">
        <v>41156</v>
      </c>
      <c r="G13" s="11">
        <v>45008</v>
      </c>
      <c r="H13" s="3" t="str">
        <f t="shared" si="9"/>
        <v xml:space="preserve">10 years, 6 months </v>
      </c>
      <c r="I13" s="25">
        <f t="shared" si="4"/>
        <v>33987.199999999997</v>
      </c>
      <c r="J13" s="25">
        <v>33987.199999999997</v>
      </c>
      <c r="K13" s="29">
        <v>16.34</v>
      </c>
      <c r="L13" s="7" t="s">
        <v>6</v>
      </c>
      <c r="M13" s="41" t="s">
        <v>18</v>
      </c>
      <c r="N13" s="28">
        <v>40</v>
      </c>
      <c r="O13" s="7" t="s">
        <v>4</v>
      </c>
      <c r="P13" s="7" t="s">
        <v>5</v>
      </c>
      <c r="Q13" s="22">
        <v>23600</v>
      </c>
      <c r="R13" s="22">
        <v>29500</v>
      </c>
      <c r="S13" s="22">
        <v>35400</v>
      </c>
      <c r="T13" s="23">
        <f t="shared" si="5"/>
        <v>1.1521084745762711</v>
      </c>
      <c r="U13" s="24">
        <f t="shared" si="6"/>
        <v>11.346153846153847</v>
      </c>
      <c r="V13" s="24">
        <f t="shared" si="0"/>
        <v>14.182692307692308</v>
      </c>
      <c r="W13" s="24">
        <f t="shared" si="1"/>
        <v>17.01923076923077</v>
      </c>
      <c r="X13" s="54">
        <f t="shared" si="7"/>
        <v>0</v>
      </c>
      <c r="Y13" s="54">
        <f t="shared" si="8"/>
        <v>0</v>
      </c>
      <c r="Z13" s="24">
        <f t="shared" si="2"/>
        <v>0</v>
      </c>
      <c r="AA13" s="53">
        <f t="shared" si="3"/>
        <v>0</v>
      </c>
      <c r="AB13" s="25"/>
      <c r="AC13" s="26"/>
      <c r="AD13" s="21"/>
    </row>
    <row r="14" spans="1:30" x14ac:dyDescent="0.3">
      <c r="A14" s="21" t="s">
        <v>16</v>
      </c>
      <c r="B14" s="21" t="s">
        <v>13</v>
      </c>
      <c r="C14" s="21"/>
      <c r="D14" s="21" t="s">
        <v>17</v>
      </c>
      <c r="E14" s="21" t="s">
        <v>16</v>
      </c>
      <c r="F14" s="40">
        <v>43409</v>
      </c>
      <c r="G14" s="11">
        <v>45008</v>
      </c>
      <c r="H14" s="3" t="str">
        <f t="shared" si="9"/>
        <v xml:space="preserve">4 years, 4 months </v>
      </c>
      <c r="I14" s="25">
        <f t="shared" si="4"/>
        <v>25750.400000000001</v>
      </c>
      <c r="J14" s="25">
        <v>19312.8</v>
      </c>
      <c r="K14" s="29">
        <v>12.38</v>
      </c>
      <c r="L14" s="7" t="s">
        <v>6</v>
      </c>
      <c r="M14" s="7" t="s">
        <v>19</v>
      </c>
      <c r="N14" s="28">
        <v>30</v>
      </c>
      <c r="O14" s="7" t="s">
        <v>4</v>
      </c>
      <c r="P14" s="7" t="s">
        <v>5</v>
      </c>
      <c r="Q14" s="22">
        <v>23600</v>
      </c>
      <c r="R14" s="22">
        <v>29500</v>
      </c>
      <c r="S14" s="22">
        <v>35400</v>
      </c>
      <c r="T14" s="23">
        <f t="shared" si="5"/>
        <v>0.87289491525423735</v>
      </c>
      <c r="U14" s="24">
        <f t="shared" si="6"/>
        <v>11.346153846153847</v>
      </c>
      <c r="V14" s="24">
        <f t="shared" si="0"/>
        <v>14.182692307692308</v>
      </c>
      <c r="W14" s="24">
        <f t="shared" si="1"/>
        <v>17.01923076923077</v>
      </c>
      <c r="X14" s="54">
        <f t="shared" si="7"/>
        <v>0</v>
      </c>
      <c r="Y14" s="54">
        <f t="shared" si="8"/>
        <v>0</v>
      </c>
      <c r="Z14" s="24">
        <f t="shared" si="2"/>
        <v>0</v>
      </c>
      <c r="AA14" s="53">
        <f t="shared" si="3"/>
        <v>0</v>
      </c>
      <c r="AB14" s="25"/>
      <c r="AC14" s="26"/>
      <c r="AD14" s="21"/>
    </row>
    <row r="15" spans="1:30" x14ac:dyDescent="0.3">
      <c r="A15" s="21" t="s">
        <v>16</v>
      </c>
      <c r="B15" s="21" t="s">
        <v>13</v>
      </c>
      <c r="C15" s="21"/>
      <c r="D15" s="21" t="s">
        <v>17</v>
      </c>
      <c r="E15" s="21" t="s">
        <v>16</v>
      </c>
      <c r="F15" s="40">
        <v>43388</v>
      </c>
      <c r="G15" s="11">
        <v>45008</v>
      </c>
      <c r="H15" s="3" t="str">
        <f t="shared" si="9"/>
        <v xml:space="preserve">4 years, 5 months </v>
      </c>
      <c r="I15" s="25">
        <f t="shared" si="4"/>
        <v>26270.400000000001</v>
      </c>
      <c r="J15" s="25">
        <v>26270.400000000001</v>
      </c>
      <c r="K15" s="29">
        <v>12.63</v>
      </c>
      <c r="L15" s="7" t="s">
        <v>6</v>
      </c>
      <c r="M15" s="41" t="s">
        <v>18</v>
      </c>
      <c r="N15" s="28">
        <v>40</v>
      </c>
      <c r="O15" s="7" t="s">
        <v>4</v>
      </c>
      <c r="P15" s="7" t="s">
        <v>5</v>
      </c>
      <c r="Q15" s="22">
        <v>23600</v>
      </c>
      <c r="R15" s="22">
        <v>29500</v>
      </c>
      <c r="S15" s="22">
        <v>35400</v>
      </c>
      <c r="T15" s="23">
        <f t="shared" si="5"/>
        <v>0.89052203389830509</v>
      </c>
      <c r="U15" s="24">
        <f t="shared" si="6"/>
        <v>11.346153846153847</v>
      </c>
      <c r="V15" s="24">
        <f t="shared" si="0"/>
        <v>14.182692307692308</v>
      </c>
      <c r="W15" s="24">
        <f t="shared" si="1"/>
        <v>17.01923076923077</v>
      </c>
      <c r="X15" s="54">
        <f t="shared" si="7"/>
        <v>0</v>
      </c>
      <c r="Y15" s="54">
        <f t="shared" si="8"/>
        <v>0</v>
      </c>
      <c r="Z15" s="24">
        <f t="shared" si="2"/>
        <v>0</v>
      </c>
      <c r="AA15" s="53">
        <f t="shared" si="3"/>
        <v>0</v>
      </c>
      <c r="AB15" s="25"/>
      <c r="AC15" s="26"/>
      <c r="AD15" s="21"/>
    </row>
    <row r="16" spans="1:30" x14ac:dyDescent="0.3">
      <c r="A16" s="21" t="s">
        <v>16</v>
      </c>
      <c r="B16" s="21" t="s">
        <v>13</v>
      </c>
      <c r="C16" s="21"/>
      <c r="D16" s="21" t="s">
        <v>17</v>
      </c>
      <c r="E16" s="21" t="s">
        <v>16</v>
      </c>
      <c r="F16" s="40">
        <v>42198</v>
      </c>
      <c r="G16" s="11">
        <v>45008</v>
      </c>
      <c r="H16" s="3" t="str">
        <f t="shared" si="9"/>
        <v xml:space="preserve">7 years, 8 months </v>
      </c>
      <c r="I16" s="25">
        <f t="shared" si="4"/>
        <v>26894.399999999998</v>
      </c>
      <c r="J16" s="25">
        <v>20170.8</v>
      </c>
      <c r="K16" s="29">
        <v>12.93</v>
      </c>
      <c r="L16" s="7" t="s">
        <v>6</v>
      </c>
      <c r="M16" s="7" t="s">
        <v>19</v>
      </c>
      <c r="N16" s="28">
        <v>30</v>
      </c>
      <c r="O16" s="7" t="s">
        <v>4</v>
      </c>
      <c r="P16" s="7" t="s">
        <v>5</v>
      </c>
      <c r="Q16" s="22">
        <v>23600</v>
      </c>
      <c r="R16" s="22">
        <v>29500</v>
      </c>
      <c r="S16" s="22">
        <v>35400</v>
      </c>
      <c r="T16" s="23">
        <f t="shared" si="5"/>
        <v>0.91167457627118642</v>
      </c>
      <c r="U16" s="24">
        <f t="shared" si="6"/>
        <v>11.346153846153847</v>
      </c>
      <c r="V16" s="24">
        <f t="shared" si="0"/>
        <v>14.182692307692308</v>
      </c>
      <c r="W16" s="24">
        <f t="shared" si="1"/>
        <v>17.01923076923077</v>
      </c>
      <c r="X16" s="54">
        <f t="shared" si="7"/>
        <v>0</v>
      </c>
      <c r="Y16" s="54">
        <f t="shared" si="8"/>
        <v>0</v>
      </c>
      <c r="Z16" s="24">
        <f t="shared" si="2"/>
        <v>0</v>
      </c>
      <c r="AA16" s="53">
        <f t="shared" si="3"/>
        <v>0</v>
      </c>
      <c r="AB16" s="25"/>
      <c r="AC16" s="26"/>
      <c r="AD16" s="21"/>
    </row>
    <row r="17" spans="1:30" x14ac:dyDescent="0.3">
      <c r="A17" s="21" t="s">
        <v>16</v>
      </c>
      <c r="B17" s="21" t="s">
        <v>13</v>
      </c>
      <c r="C17" s="21"/>
      <c r="D17" s="21" t="s">
        <v>17</v>
      </c>
      <c r="E17" s="21" t="s">
        <v>16</v>
      </c>
      <c r="F17" s="40">
        <v>44067</v>
      </c>
      <c r="G17" s="11">
        <v>45008</v>
      </c>
      <c r="H17" s="3" t="str">
        <f t="shared" si="9"/>
        <v xml:space="preserve">2 years, 6 months </v>
      </c>
      <c r="I17" s="25">
        <f t="shared" si="4"/>
        <v>22880</v>
      </c>
      <c r="J17" s="25">
        <v>7150</v>
      </c>
      <c r="K17" s="29">
        <v>11</v>
      </c>
      <c r="L17" s="7" t="s">
        <v>6</v>
      </c>
      <c r="M17" s="7" t="s">
        <v>19</v>
      </c>
      <c r="N17" s="28">
        <v>12.5</v>
      </c>
      <c r="O17" s="7" t="s">
        <v>4</v>
      </c>
      <c r="P17" s="7" t="s">
        <v>5</v>
      </c>
      <c r="Q17" s="22">
        <v>23600</v>
      </c>
      <c r="R17" s="22">
        <v>29500</v>
      </c>
      <c r="S17" s="22">
        <v>35400</v>
      </c>
      <c r="T17" s="23">
        <f t="shared" si="5"/>
        <v>0.77559322033898304</v>
      </c>
      <c r="U17" s="24">
        <f t="shared" si="6"/>
        <v>11.346153846153847</v>
      </c>
      <c r="V17" s="24">
        <f t="shared" si="0"/>
        <v>14.182692307692308</v>
      </c>
      <c r="W17" s="24">
        <f t="shared" si="1"/>
        <v>17.01923076923077</v>
      </c>
      <c r="X17" s="54">
        <f t="shared" si="7"/>
        <v>0.35</v>
      </c>
      <c r="Y17" s="54">
        <f t="shared" si="8"/>
        <v>0</v>
      </c>
      <c r="Z17" s="24">
        <f t="shared" si="2"/>
        <v>227.5</v>
      </c>
      <c r="AA17" s="53">
        <f t="shared" si="3"/>
        <v>0</v>
      </c>
      <c r="AB17" s="25">
        <v>227.5</v>
      </c>
      <c r="AC17" s="26"/>
      <c r="AD17" s="21"/>
    </row>
    <row r="18" spans="1:30" x14ac:dyDescent="0.3">
      <c r="A18" s="21" t="s">
        <v>16</v>
      </c>
      <c r="B18" s="21" t="s">
        <v>13</v>
      </c>
      <c r="C18" s="21"/>
      <c r="D18" s="21" t="s">
        <v>17</v>
      </c>
      <c r="E18" s="21" t="s">
        <v>16</v>
      </c>
      <c r="F18" s="40">
        <v>43801</v>
      </c>
      <c r="G18" s="11">
        <v>45008</v>
      </c>
      <c r="H18" s="3" t="str">
        <f t="shared" si="9"/>
        <v xml:space="preserve">3 years, 3 months </v>
      </c>
      <c r="I18" s="25">
        <f t="shared" si="4"/>
        <v>22880</v>
      </c>
      <c r="J18" s="25">
        <v>21450</v>
      </c>
      <c r="K18" s="29">
        <v>11</v>
      </c>
      <c r="L18" s="7" t="s">
        <v>6</v>
      </c>
      <c r="M18" s="7" t="s">
        <v>19</v>
      </c>
      <c r="N18" s="28">
        <v>37.5</v>
      </c>
      <c r="O18" s="7" t="s">
        <v>4</v>
      </c>
      <c r="P18" s="7" t="s">
        <v>5</v>
      </c>
      <c r="Q18" s="22">
        <v>23600</v>
      </c>
      <c r="R18" s="22">
        <v>29500</v>
      </c>
      <c r="S18" s="22">
        <v>35400</v>
      </c>
      <c r="T18" s="23">
        <f t="shared" si="5"/>
        <v>0.77559322033898304</v>
      </c>
      <c r="U18" s="24">
        <f t="shared" si="6"/>
        <v>11.346153846153847</v>
      </c>
      <c r="V18" s="24">
        <f t="shared" si="0"/>
        <v>14.182692307692308</v>
      </c>
      <c r="W18" s="24">
        <f t="shared" si="1"/>
        <v>17.01923076923077</v>
      </c>
      <c r="X18" s="54">
        <f t="shared" si="7"/>
        <v>0.35</v>
      </c>
      <c r="Y18" s="54">
        <f t="shared" si="8"/>
        <v>0</v>
      </c>
      <c r="Z18" s="24">
        <f t="shared" si="2"/>
        <v>682.5</v>
      </c>
      <c r="AA18" s="53">
        <f t="shared" si="3"/>
        <v>0</v>
      </c>
      <c r="AB18" s="25">
        <v>682.5</v>
      </c>
      <c r="AC18" s="26"/>
      <c r="AD18" s="21"/>
    </row>
    <row r="19" spans="1:30" x14ac:dyDescent="0.3">
      <c r="A19" s="21" t="s">
        <v>16</v>
      </c>
      <c r="B19" s="21" t="s">
        <v>13</v>
      </c>
      <c r="C19" s="21"/>
      <c r="D19" s="21" t="s">
        <v>17</v>
      </c>
      <c r="E19" s="21" t="s">
        <v>16</v>
      </c>
      <c r="F19" s="40">
        <v>43867</v>
      </c>
      <c r="G19" s="11">
        <v>45008</v>
      </c>
      <c r="H19" s="3" t="str">
        <f t="shared" si="9"/>
        <v xml:space="preserve">3 years, 1 months </v>
      </c>
      <c r="I19" s="25">
        <f t="shared" si="4"/>
        <v>23400</v>
      </c>
      <c r="J19" s="25">
        <v>7312.5</v>
      </c>
      <c r="K19" s="29">
        <v>11.25</v>
      </c>
      <c r="L19" s="7" t="s">
        <v>6</v>
      </c>
      <c r="M19" s="7" t="s">
        <v>19</v>
      </c>
      <c r="N19" s="28">
        <v>12.5</v>
      </c>
      <c r="O19" s="7" t="s">
        <v>4</v>
      </c>
      <c r="P19" s="7" t="s">
        <v>5</v>
      </c>
      <c r="Q19" s="22">
        <v>23600</v>
      </c>
      <c r="R19" s="22">
        <v>29500</v>
      </c>
      <c r="S19" s="22">
        <v>35400</v>
      </c>
      <c r="T19" s="23">
        <f t="shared" si="5"/>
        <v>0.79322033898305089</v>
      </c>
      <c r="U19" s="24">
        <f t="shared" si="6"/>
        <v>11.346153846153847</v>
      </c>
      <c r="V19" s="24">
        <f t="shared" si="0"/>
        <v>14.182692307692308</v>
      </c>
      <c r="W19" s="24">
        <f t="shared" si="1"/>
        <v>17.01923076923077</v>
      </c>
      <c r="X19" s="54">
        <f t="shared" si="7"/>
        <v>0.1</v>
      </c>
      <c r="Y19" s="54">
        <f t="shared" si="8"/>
        <v>0</v>
      </c>
      <c r="Z19" s="24">
        <f t="shared" si="2"/>
        <v>65</v>
      </c>
      <c r="AA19" s="53">
        <f t="shared" si="3"/>
        <v>0</v>
      </c>
      <c r="AB19" s="25">
        <v>65</v>
      </c>
      <c r="AC19" s="26"/>
      <c r="AD19" s="21"/>
    </row>
    <row r="20" spans="1:30" x14ac:dyDescent="0.3">
      <c r="A20" s="21" t="s">
        <v>16</v>
      </c>
      <c r="B20" s="21" t="s">
        <v>13</v>
      </c>
      <c r="C20" s="21"/>
      <c r="D20" s="21" t="s">
        <v>17</v>
      </c>
      <c r="E20" s="21" t="s">
        <v>16</v>
      </c>
      <c r="F20" s="40">
        <v>42535</v>
      </c>
      <c r="G20" s="11">
        <v>45008</v>
      </c>
      <c r="H20" s="3" t="str">
        <f t="shared" si="9"/>
        <v xml:space="preserve">6 years, 9 months </v>
      </c>
      <c r="I20" s="25">
        <f t="shared" si="4"/>
        <v>24065.600000000002</v>
      </c>
      <c r="J20" s="25">
        <v>6016.4</v>
      </c>
      <c r="K20" s="29">
        <v>11.57</v>
      </c>
      <c r="L20" s="7" t="s">
        <v>6</v>
      </c>
      <c r="M20" s="7" t="s">
        <v>19</v>
      </c>
      <c r="N20" s="28">
        <v>10</v>
      </c>
      <c r="O20" s="7" t="s">
        <v>4</v>
      </c>
      <c r="P20" s="7" t="s">
        <v>5</v>
      </c>
      <c r="Q20" s="22">
        <v>23600</v>
      </c>
      <c r="R20" s="22">
        <v>29500</v>
      </c>
      <c r="S20" s="22">
        <v>35400</v>
      </c>
      <c r="T20" s="23">
        <f t="shared" si="5"/>
        <v>0.81578305084745772</v>
      </c>
      <c r="U20" s="24">
        <f t="shared" si="6"/>
        <v>11.346153846153847</v>
      </c>
      <c r="V20" s="24">
        <f t="shared" si="0"/>
        <v>14.182692307692308</v>
      </c>
      <c r="W20" s="24">
        <f t="shared" si="1"/>
        <v>17.01923076923077</v>
      </c>
      <c r="X20" s="54">
        <f t="shared" si="7"/>
        <v>0</v>
      </c>
      <c r="Y20" s="54">
        <f t="shared" si="8"/>
        <v>0</v>
      </c>
      <c r="Z20" s="24">
        <f t="shared" si="2"/>
        <v>0</v>
      </c>
      <c r="AA20" s="53">
        <f t="shared" si="3"/>
        <v>0</v>
      </c>
      <c r="AB20" s="25"/>
      <c r="AC20" s="26"/>
      <c r="AD20" s="21"/>
    </row>
    <row r="21" spans="1:30" x14ac:dyDescent="0.3">
      <c r="A21" s="21" t="s">
        <v>16</v>
      </c>
      <c r="B21" s="21" t="s">
        <v>13</v>
      </c>
      <c r="C21" s="21"/>
      <c r="D21" s="21" t="s">
        <v>17</v>
      </c>
      <c r="E21" s="21" t="s">
        <v>16</v>
      </c>
      <c r="F21" s="40">
        <v>42793</v>
      </c>
      <c r="G21" s="11">
        <v>45008</v>
      </c>
      <c r="H21" s="3" t="str">
        <f t="shared" si="9"/>
        <v xml:space="preserve">6 years, 0 months </v>
      </c>
      <c r="I21" s="25">
        <f t="shared" si="4"/>
        <v>24065.600000000002</v>
      </c>
      <c r="J21" s="25">
        <v>24065.599999999999</v>
      </c>
      <c r="K21" s="29">
        <v>11.57</v>
      </c>
      <c r="L21" s="7" t="s">
        <v>6</v>
      </c>
      <c r="M21" s="41" t="s">
        <v>18</v>
      </c>
      <c r="N21" s="28">
        <v>40</v>
      </c>
      <c r="O21" s="7" t="s">
        <v>4</v>
      </c>
      <c r="P21" s="7" t="s">
        <v>5</v>
      </c>
      <c r="Q21" s="22">
        <v>23600</v>
      </c>
      <c r="R21" s="22">
        <v>29500</v>
      </c>
      <c r="S21" s="22">
        <v>35400</v>
      </c>
      <c r="T21" s="23">
        <f t="shared" si="5"/>
        <v>0.81578305084745772</v>
      </c>
      <c r="U21" s="24">
        <f t="shared" si="6"/>
        <v>11.346153846153847</v>
      </c>
      <c r="V21" s="24">
        <f t="shared" si="0"/>
        <v>14.182692307692308</v>
      </c>
      <c r="W21" s="24">
        <f t="shared" si="1"/>
        <v>17.01923076923077</v>
      </c>
      <c r="X21" s="54">
        <f t="shared" si="7"/>
        <v>0</v>
      </c>
      <c r="Y21" s="54">
        <f t="shared" si="8"/>
        <v>0</v>
      </c>
      <c r="Z21" s="24">
        <f t="shared" si="2"/>
        <v>0</v>
      </c>
      <c r="AA21" s="53">
        <f t="shared" si="3"/>
        <v>0</v>
      </c>
      <c r="AB21" s="25"/>
      <c r="AC21" s="26"/>
      <c r="AD21" s="21"/>
    </row>
    <row r="22" spans="1:30" x14ac:dyDescent="0.3">
      <c r="A22" s="21" t="s">
        <v>16</v>
      </c>
      <c r="B22" s="21" t="s">
        <v>13</v>
      </c>
      <c r="C22" s="21"/>
      <c r="D22" s="21" t="s">
        <v>17</v>
      </c>
      <c r="E22" s="21" t="s">
        <v>16</v>
      </c>
      <c r="F22" s="40">
        <v>42958</v>
      </c>
      <c r="G22" s="11">
        <v>45008</v>
      </c>
      <c r="H22" s="3" t="str">
        <f t="shared" si="9"/>
        <v xml:space="preserve">5 years, 7 months </v>
      </c>
      <c r="I22" s="25">
        <f t="shared" si="4"/>
        <v>24481.599999999999</v>
      </c>
      <c r="J22" s="25">
        <v>6120.4</v>
      </c>
      <c r="K22" s="29">
        <v>11.77</v>
      </c>
      <c r="L22" s="7" t="s">
        <v>6</v>
      </c>
      <c r="M22" s="7" t="s">
        <v>19</v>
      </c>
      <c r="N22" s="28">
        <v>10</v>
      </c>
      <c r="O22" s="7" t="s">
        <v>4</v>
      </c>
      <c r="P22" s="7" t="s">
        <v>5</v>
      </c>
      <c r="Q22" s="22">
        <v>23600</v>
      </c>
      <c r="R22" s="22">
        <v>29500</v>
      </c>
      <c r="S22" s="22">
        <v>35400</v>
      </c>
      <c r="T22" s="23">
        <f t="shared" si="5"/>
        <v>0.82988474576271176</v>
      </c>
      <c r="U22" s="24">
        <f t="shared" si="6"/>
        <v>11.346153846153847</v>
      </c>
      <c r="V22" s="24">
        <f t="shared" si="0"/>
        <v>14.182692307692308</v>
      </c>
      <c r="W22" s="24">
        <f t="shared" si="1"/>
        <v>17.01923076923077</v>
      </c>
      <c r="X22" s="54">
        <f t="shared" si="7"/>
        <v>0</v>
      </c>
      <c r="Y22" s="54">
        <f t="shared" si="8"/>
        <v>0</v>
      </c>
      <c r="Z22" s="24">
        <f t="shared" si="2"/>
        <v>0</v>
      </c>
      <c r="AA22" s="53">
        <f t="shared" si="3"/>
        <v>0</v>
      </c>
      <c r="AB22" s="25"/>
      <c r="AC22" s="26"/>
      <c r="AD22" s="21"/>
    </row>
    <row r="23" spans="1:30" x14ac:dyDescent="0.3">
      <c r="A23" s="21" t="s">
        <v>16</v>
      </c>
      <c r="B23" s="21" t="s">
        <v>13</v>
      </c>
      <c r="C23" s="21"/>
      <c r="D23" s="21" t="s">
        <v>17</v>
      </c>
      <c r="E23" s="21" t="s">
        <v>16</v>
      </c>
      <c r="F23" s="40">
        <v>44060</v>
      </c>
      <c r="G23" s="11">
        <v>45008</v>
      </c>
      <c r="H23" s="3" t="str">
        <f t="shared" si="9"/>
        <v xml:space="preserve">2 years, 7 months </v>
      </c>
      <c r="I23" s="25">
        <f t="shared" si="4"/>
        <v>26000</v>
      </c>
      <c r="J23" s="25">
        <v>8125</v>
      </c>
      <c r="K23" s="29">
        <v>12.5</v>
      </c>
      <c r="L23" s="7" t="s">
        <v>6</v>
      </c>
      <c r="M23" s="7" t="s">
        <v>19</v>
      </c>
      <c r="N23" s="28">
        <v>12.5</v>
      </c>
      <c r="O23" s="7" t="s">
        <v>4</v>
      </c>
      <c r="P23" s="7" t="s">
        <v>5</v>
      </c>
      <c r="Q23" s="22">
        <v>23600</v>
      </c>
      <c r="R23" s="22">
        <v>29500</v>
      </c>
      <c r="S23" s="22">
        <v>35400</v>
      </c>
      <c r="T23" s="23">
        <f t="shared" si="5"/>
        <v>0.88135593220338981</v>
      </c>
      <c r="U23" s="24">
        <f t="shared" si="6"/>
        <v>11.346153846153847</v>
      </c>
      <c r="V23" s="24">
        <f t="shared" si="0"/>
        <v>14.182692307692308</v>
      </c>
      <c r="W23" s="24">
        <f t="shared" si="1"/>
        <v>17.01923076923077</v>
      </c>
      <c r="X23" s="54">
        <f t="shared" si="7"/>
        <v>0</v>
      </c>
      <c r="Y23" s="54">
        <f t="shared" si="8"/>
        <v>0</v>
      </c>
      <c r="Z23" s="24">
        <f t="shared" si="2"/>
        <v>0</v>
      </c>
      <c r="AA23" s="53">
        <f t="shared" si="3"/>
        <v>0</v>
      </c>
      <c r="AB23" s="25"/>
      <c r="AC23" s="26"/>
      <c r="AD23" s="21"/>
    </row>
    <row r="24" spans="1:30" x14ac:dyDescent="0.3">
      <c r="A24" s="21" t="s">
        <v>16</v>
      </c>
      <c r="B24" s="21" t="s">
        <v>13</v>
      </c>
      <c r="C24" s="21"/>
      <c r="D24" s="21" t="s">
        <v>17</v>
      </c>
      <c r="E24" s="21" t="s">
        <v>16</v>
      </c>
      <c r="F24" s="40">
        <v>43906</v>
      </c>
      <c r="G24" s="11">
        <v>45008</v>
      </c>
      <c r="H24" s="3" t="str">
        <f t="shared" si="9"/>
        <v xml:space="preserve">3 years, 0 months </v>
      </c>
      <c r="I24" s="25">
        <f t="shared" si="4"/>
        <v>26208</v>
      </c>
      <c r="J24" s="25">
        <v>24570</v>
      </c>
      <c r="K24" s="29">
        <v>12.6</v>
      </c>
      <c r="L24" s="7" t="s">
        <v>6</v>
      </c>
      <c r="M24" s="7" t="s">
        <v>19</v>
      </c>
      <c r="N24" s="28">
        <v>37.5</v>
      </c>
      <c r="O24" s="7" t="s">
        <v>4</v>
      </c>
      <c r="P24" s="7" t="s">
        <v>5</v>
      </c>
      <c r="Q24" s="22">
        <v>23600</v>
      </c>
      <c r="R24" s="22">
        <v>29500</v>
      </c>
      <c r="S24" s="22">
        <v>35400</v>
      </c>
      <c r="T24" s="23">
        <f t="shared" si="5"/>
        <v>0.888406779661017</v>
      </c>
      <c r="U24" s="24">
        <f t="shared" si="6"/>
        <v>11.346153846153847</v>
      </c>
      <c r="V24" s="24">
        <f t="shared" si="0"/>
        <v>14.182692307692308</v>
      </c>
      <c r="W24" s="24">
        <f t="shared" si="1"/>
        <v>17.01923076923077</v>
      </c>
      <c r="X24" s="54">
        <f t="shared" si="7"/>
        <v>0</v>
      </c>
      <c r="Y24" s="54">
        <f t="shared" si="8"/>
        <v>0</v>
      </c>
      <c r="Z24" s="24">
        <f t="shared" si="2"/>
        <v>0</v>
      </c>
      <c r="AA24" s="53">
        <f t="shared" si="3"/>
        <v>0</v>
      </c>
      <c r="AB24" s="25"/>
      <c r="AC24" s="26"/>
      <c r="AD24" s="21"/>
    </row>
    <row r="25" spans="1:30" x14ac:dyDescent="0.3">
      <c r="A25" s="21" t="s">
        <v>16</v>
      </c>
      <c r="B25" s="21" t="s">
        <v>13</v>
      </c>
      <c r="C25" s="21"/>
      <c r="D25" s="21" t="s">
        <v>17</v>
      </c>
      <c r="E25" s="21" t="s">
        <v>16</v>
      </c>
      <c r="F25" s="40">
        <v>43759</v>
      </c>
      <c r="G25" s="11">
        <v>45008</v>
      </c>
      <c r="H25" s="3" t="str">
        <f t="shared" si="9"/>
        <v xml:space="preserve">3 years, 5 months </v>
      </c>
      <c r="I25" s="25">
        <f t="shared" si="4"/>
        <v>29744</v>
      </c>
      <c r="J25" s="25">
        <v>27885</v>
      </c>
      <c r="K25" s="29">
        <v>14.3</v>
      </c>
      <c r="L25" s="7" t="s">
        <v>6</v>
      </c>
      <c r="M25" s="7" t="s">
        <v>19</v>
      </c>
      <c r="N25" s="28">
        <v>37.5</v>
      </c>
      <c r="O25" s="7" t="s">
        <v>4</v>
      </c>
      <c r="P25" s="7" t="s">
        <v>5</v>
      </c>
      <c r="Q25" s="22">
        <v>23600</v>
      </c>
      <c r="R25" s="22">
        <v>29500</v>
      </c>
      <c r="S25" s="22">
        <v>35400</v>
      </c>
      <c r="T25" s="23">
        <f t="shared" si="5"/>
        <v>1.0082711864406779</v>
      </c>
      <c r="U25" s="24">
        <f t="shared" si="6"/>
        <v>11.346153846153847</v>
      </c>
      <c r="V25" s="24">
        <f t="shared" si="0"/>
        <v>14.182692307692308</v>
      </c>
      <c r="W25" s="24">
        <f t="shared" si="1"/>
        <v>17.01923076923077</v>
      </c>
      <c r="X25" s="54">
        <f t="shared" si="7"/>
        <v>0</v>
      </c>
      <c r="Y25" s="54">
        <f t="shared" si="8"/>
        <v>0</v>
      </c>
      <c r="Z25" s="24">
        <f t="shared" si="2"/>
        <v>0</v>
      </c>
      <c r="AA25" s="53">
        <f t="shared" si="3"/>
        <v>0</v>
      </c>
      <c r="AB25" s="25"/>
      <c r="AC25" s="26"/>
      <c r="AD25" s="21"/>
    </row>
    <row r="26" spans="1:30" x14ac:dyDescent="0.3">
      <c r="A26" s="21" t="s">
        <v>16</v>
      </c>
      <c r="B26" s="21" t="s">
        <v>13</v>
      </c>
      <c r="C26" s="21"/>
      <c r="D26" s="21" t="s">
        <v>17</v>
      </c>
      <c r="E26" s="21" t="s">
        <v>16</v>
      </c>
      <c r="F26" s="40">
        <v>41491</v>
      </c>
      <c r="G26" s="11">
        <v>45008</v>
      </c>
      <c r="H26" s="3" t="str">
        <f t="shared" si="9"/>
        <v xml:space="preserve">9 years, 7 months </v>
      </c>
      <c r="I26" s="25">
        <f t="shared" si="4"/>
        <v>30284.799999999999</v>
      </c>
      <c r="J26" s="25">
        <v>30284.799999999999</v>
      </c>
      <c r="K26" s="29">
        <v>14.56</v>
      </c>
      <c r="L26" s="7" t="s">
        <v>6</v>
      </c>
      <c r="M26" s="41" t="s">
        <v>18</v>
      </c>
      <c r="N26" s="28">
        <v>40</v>
      </c>
      <c r="O26" s="7" t="s">
        <v>4</v>
      </c>
      <c r="P26" s="7" t="s">
        <v>5</v>
      </c>
      <c r="Q26" s="22">
        <v>23600</v>
      </c>
      <c r="R26" s="22">
        <v>29500</v>
      </c>
      <c r="S26" s="22">
        <v>35400</v>
      </c>
      <c r="T26" s="23">
        <f t="shared" si="5"/>
        <v>1.0266033898305085</v>
      </c>
      <c r="U26" s="24">
        <f t="shared" si="6"/>
        <v>11.346153846153847</v>
      </c>
      <c r="V26" s="24">
        <f t="shared" si="0"/>
        <v>14.182692307692308</v>
      </c>
      <c r="W26" s="24">
        <f t="shared" si="1"/>
        <v>17.01923076923077</v>
      </c>
      <c r="X26" s="54">
        <f t="shared" si="7"/>
        <v>0</v>
      </c>
      <c r="Y26" s="54">
        <f t="shared" si="8"/>
        <v>0</v>
      </c>
      <c r="Z26" s="24">
        <f t="shared" si="2"/>
        <v>0</v>
      </c>
      <c r="AA26" s="53">
        <f t="shared" si="3"/>
        <v>0</v>
      </c>
      <c r="AB26" s="25"/>
      <c r="AC26" s="26"/>
      <c r="AD26" s="21"/>
    </row>
    <row r="27" spans="1:30" x14ac:dyDescent="0.3">
      <c r="A27" s="21" t="s">
        <v>16</v>
      </c>
      <c r="B27" s="21" t="s">
        <v>13</v>
      </c>
      <c r="C27" s="21"/>
      <c r="D27" s="21" t="s">
        <v>17</v>
      </c>
      <c r="E27" s="21" t="s">
        <v>16</v>
      </c>
      <c r="F27" s="40">
        <v>44034</v>
      </c>
      <c r="G27" s="11">
        <v>45008</v>
      </c>
      <c r="H27" s="3" t="str">
        <f t="shared" si="9"/>
        <v xml:space="preserve">2 years, 8 months </v>
      </c>
      <c r="I27" s="25">
        <f t="shared" si="4"/>
        <v>31200</v>
      </c>
      <c r="J27" s="25">
        <v>31200</v>
      </c>
      <c r="K27" s="29">
        <v>15</v>
      </c>
      <c r="L27" s="7" t="s">
        <v>6</v>
      </c>
      <c r="M27" s="41" t="s">
        <v>18</v>
      </c>
      <c r="N27" s="28">
        <v>40</v>
      </c>
      <c r="O27" s="7" t="s">
        <v>4</v>
      </c>
      <c r="P27" s="7" t="s">
        <v>5</v>
      </c>
      <c r="Q27" s="22">
        <v>23600</v>
      </c>
      <c r="R27" s="22">
        <v>29500</v>
      </c>
      <c r="S27" s="22">
        <v>35400</v>
      </c>
      <c r="T27" s="23">
        <f t="shared" si="5"/>
        <v>1.0576271186440678</v>
      </c>
      <c r="U27" s="24">
        <f t="shared" si="6"/>
        <v>11.346153846153847</v>
      </c>
      <c r="V27" s="24">
        <f t="shared" si="0"/>
        <v>14.182692307692308</v>
      </c>
      <c r="W27" s="24">
        <f t="shared" si="1"/>
        <v>17.01923076923077</v>
      </c>
      <c r="X27" s="54">
        <f t="shared" si="7"/>
        <v>0</v>
      </c>
      <c r="Y27" s="54">
        <f t="shared" si="8"/>
        <v>0</v>
      </c>
      <c r="Z27" s="24">
        <f t="shared" si="2"/>
        <v>0</v>
      </c>
      <c r="AA27" s="53">
        <f t="shared" si="3"/>
        <v>0</v>
      </c>
      <c r="AB27" s="25"/>
      <c r="AC27" s="26"/>
      <c r="AD27" s="21"/>
    </row>
    <row r="28" spans="1:30" x14ac:dyDescent="0.3">
      <c r="A28" s="21" t="s">
        <v>16</v>
      </c>
      <c r="B28" s="21" t="s">
        <v>13</v>
      </c>
      <c r="C28" s="21"/>
      <c r="D28" s="21" t="s">
        <v>17</v>
      </c>
      <c r="E28" s="21" t="s">
        <v>16</v>
      </c>
      <c r="F28" s="40">
        <v>36619</v>
      </c>
      <c r="G28" s="11">
        <v>45008</v>
      </c>
      <c r="H28" s="3" t="str">
        <f t="shared" si="9"/>
        <v xml:space="preserve">22 years, 11 months </v>
      </c>
      <c r="I28" s="25">
        <f t="shared" si="4"/>
        <v>37169.599999999999</v>
      </c>
      <c r="J28" s="25">
        <v>27877.200000000001</v>
      </c>
      <c r="K28" s="29">
        <v>17.87</v>
      </c>
      <c r="L28" s="7" t="s">
        <v>6</v>
      </c>
      <c r="M28" s="7" t="s">
        <v>19</v>
      </c>
      <c r="N28" s="28">
        <v>30</v>
      </c>
      <c r="O28" s="7" t="s">
        <v>4</v>
      </c>
      <c r="P28" s="7" t="s">
        <v>5</v>
      </c>
      <c r="Q28" s="22">
        <v>23600</v>
      </c>
      <c r="R28" s="22">
        <v>29500</v>
      </c>
      <c r="S28" s="22">
        <v>35400</v>
      </c>
      <c r="T28" s="23">
        <f t="shared" si="5"/>
        <v>1.2599864406779659</v>
      </c>
      <c r="U28" s="24">
        <f t="shared" si="6"/>
        <v>11.346153846153847</v>
      </c>
      <c r="V28" s="24">
        <f t="shared" si="0"/>
        <v>14.182692307692308</v>
      </c>
      <c r="W28" s="24">
        <f t="shared" si="1"/>
        <v>17.01923076923077</v>
      </c>
      <c r="X28" s="54">
        <f t="shared" si="7"/>
        <v>0</v>
      </c>
      <c r="Y28" s="54">
        <f t="shared" si="8"/>
        <v>-0.85</v>
      </c>
      <c r="Z28" s="24">
        <f t="shared" si="2"/>
        <v>0</v>
      </c>
      <c r="AA28" s="53">
        <f t="shared" si="3"/>
        <v>-1326</v>
      </c>
      <c r="AB28" s="25"/>
      <c r="AC28" s="26">
        <v>-1326</v>
      </c>
      <c r="AD28" s="21"/>
    </row>
    <row r="29" spans="1:30" x14ac:dyDescent="0.3">
      <c r="A29" s="21" t="s">
        <v>16</v>
      </c>
      <c r="B29" s="21" t="s">
        <v>13</v>
      </c>
      <c r="C29" s="21"/>
      <c r="D29" s="21" t="s">
        <v>17</v>
      </c>
      <c r="E29" s="21" t="s">
        <v>16</v>
      </c>
      <c r="F29" s="40">
        <v>43444</v>
      </c>
      <c r="G29" s="11">
        <v>45008</v>
      </c>
      <c r="H29" s="3" t="str">
        <f t="shared" si="9"/>
        <v xml:space="preserve">4 years, 3 months </v>
      </c>
      <c r="I29" s="25">
        <f t="shared" si="4"/>
        <v>20654.399999999998</v>
      </c>
      <c r="J29" s="25">
        <v>13425.36</v>
      </c>
      <c r="K29" s="29">
        <v>9.93</v>
      </c>
      <c r="L29" s="7" t="s">
        <v>6</v>
      </c>
      <c r="M29" s="7" t="s">
        <v>19</v>
      </c>
      <c r="N29" s="28">
        <v>26</v>
      </c>
      <c r="O29" s="7" t="s">
        <v>4</v>
      </c>
      <c r="P29" s="7" t="s">
        <v>5</v>
      </c>
      <c r="Q29" s="22">
        <v>23600</v>
      </c>
      <c r="R29" s="22">
        <v>29500</v>
      </c>
      <c r="S29" s="22">
        <v>35400</v>
      </c>
      <c r="T29" s="23">
        <f t="shared" si="5"/>
        <v>0.70014915254237275</v>
      </c>
      <c r="U29" s="24">
        <f t="shared" si="6"/>
        <v>11.346153846153847</v>
      </c>
      <c r="V29" s="24">
        <f t="shared" si="0"/>
        <v>14.182692307692308</v>
      </c>
      <c r="W29" s="24">
        <f t="shared" si="1"/>
        <v>17.01923076923077</v>
      </c>
      <c r="X29" s="54">
        <f t="shared" si="7"/>
        <v>1.42</v>
      </c>
      <c r="Y29" s="54">
        <f t="shared" si="8"/>
        <v>0</v>
      </c>
      <c r="Z29" s="24">
        <f t="shared" si="2"/>
        <v>1919.8400000000001</v>
      </c>
      <c r="AA29" s="53">
        <f t="shared" si="3"/>
        <v>0</v>
      </c>
      <c r="AB29" s="25">
        <v>1919.8400000000001</v>
      </c>
      <c r="AC29" s="26"/>
      <c r="AD29" s="21"/>
    </row>
    <row r="30" spans="1:30" x14ac:dyDescent="0.3">
      <c r="A30" s="21" t="s">
        <v>16</v>
      </c>
      <c r="B30" s="21" t="s">
        <v>13</v>
      </c>
      <c r="C30" s="21"/>
      <c r="D30" s="21" t="s">
        <v>17</v>
      </c>
      <c r="E30" s="21" t="s">
        <v>16</v>
      </c>
      <c r="F30" s="40">
        <v>43626</v>
      </c>
      <c r="G30" s="11">
        <v>45008</v>
      </c>
      <c r="H30" s="3" t="str">
        <f t="shared" si="9"/>
        <v xml:space="preserve">3 years, 9 months </v>
      </c>
      <c r="I30" s="25">
        <f t="shared" si="4"/>
        <v>21112</v>
      </c>
      <c r="J30" s="25">
        <v>18473</v>
      </c>
      <c r="K30" s="29">
        <v>10.15</v>
      </c>
      <c r="L30" s="7" t="s">
        <v>6</v>
      </c>
      <c r="M30" s="7" t="s">
        <v>19</v>
      </c>
      <c r="N30" s="28">
        <v>35</v>
      </c>
      <c r="O30" s="7" t="s">
        <v>4</v>
      </c>
      <c r="P30" s="7" t="s">
        <v>5</v>
      </c>
      <c r="Q30" s="22">
        <v>23600</v>
      </c>
      <c r="R30" s="22">
        <v>29500</v>
      </c>
      <c r="S30" s="22">
        <v>35400</v>
      </c>
      <c r="T30" s="23">
        <f t="shared" si="5"/>
        <v>0.71566101694915252</v>
      </c>
      <c r="U30" s="24">
        <f t="shared" si="6"/>
        <v>11.346153846153847</v>
      </c>
      <c r="V30" s="24">
        <f t="shared" si="0"/>
        <v>14.182692307692308</v>
      </c>
      <c r="W30" s="24">
        <f t="shared" si="1"/>
        <v>17.01923076923077</v>
      </c>
      <c r="X30" s="54">
        <f t="shared" si="7"/>
        <v>1.2</v>
      </c>
      <c r="Y30" s="54">
        <f t="shared" si="8"/>
        <v>0</v>
      </c>
      <c r="Z30" s="24">
        <f t="shared" si="2"/>
        <v>2184</v>
      </c>
      <c r="AA30" s="53">
        <f t="shared" si="3"/>
        <v>0</v>
      </c>
      <c r="AB30" s="25">
        <v>2184</v>
      </c>
      <c r="AC30" s="26"/>
      <c r="AD30" s="21"/>
    </row>
    <row r="31" spans="1:30" x14ac:dyDescent="0.3">
      <c r="A31" s="21" t="s">
        <v>16</v>
      </c>
      <c r="B31" s="21" t="s">
        <v>13</v>
      </c>
      <c r="C31" s="21"/>
      <c r="D31" s="21" t="s">
        <v>17</v>
      </c>
      <c r="E31" s="21" t="s">
        <v>16</v>
      </c>
      <c r="F31" s="40">
        <v>43731</v>
      </c>
      <c r="G31" s="11">
        <v>45008</v>
      </c>
      <c r="H31" s="3" t="str">
        <f t="shared" si="9"/>
        <v xml:space="preserve">3 years, 6 months </v>
      </c>
      <c r="I31" s="25">
        <f t="shared" si="4"/>
        <v>21320</v>
      </c>
      <c r="J31" s="25">
        <v>19188</v>
      </c>
      <c r="K31" s="29">
        <v>10.25</v>
      </c>
      <c r="L31" s="7" t="s">
        <v>6</v>
      </c>
      <c r="M31" s="7" t="s">
        <v>19</v>
      </c>
      <c r="N31" s="28">
        <v>36</v>
      </c>
      <c r="O31" s="7" t="s">
        <v>4</v>
      </c>
      <c r="P31" s="7" t="s">
        <v>5</v>
      </c>
      <c r="Q31" s="22">
        <v>23600</v>
      </c>
      <c r="R31" s="22">
        <v>29500</v>
      </c>
      <c r="S31" s="22">
        <v>35400</v>
      </c>
      <c r="T31" s="23">
        <f t="shared" si="5"/>
        <v>0.7227118644067797</v>
      </c>
      <c r="U31" s="24">
        <f t="shared" si="6"/>
        <v>11.346153846153847</v>
      </c>
      <c r="V31" s="24">
        <f t="shared" si="0"/>
        <v>14.182692307692308</v>
      </c>
      <c r="W31" s="24">
        <f t="shared" si="1"/>
        <v>17.01923076923077</v>
      </c>
      <c r="X31" s="54">
        <f t="shared" si="7"/>
        <v>1.1000000000000001</v>
      </c>
      <c r="Y31" s="54">
        <f t="shared" si="8"/>
        <v>0</v>
      </c>
      <c r="Z31" s="24">
        <f t="shared" si="2"/>
        <v>2059.2000000000003</v>
      </c>
      <c r="AA31" s="53">
        <f t="shared" si="3"/>
        <v>0</v>
      </c>
      <c r="AB31" s="25">
        <v>2059.2000000000003</v>
      </c>
      <c r="AC31" s="26"/>
      <c r="AD31" s="21"/>
    </row>
    <row r="32" spans="1:30" x14ac:dyDescent="0.3">
      <c r="A32" s="21" t="s">
        <v>16</v>
      </c>
      <c r="B32" s="21" t="s">
        <v>13</v>
      </c>
      <c r="C32" s="21"/>
      <c r="D32" s="21" t="s">
        <v>17</v>
      </c>
      <c r="E32" s="21" t="s">
        <v>16</v>
      </c>
      <c r="F32" s="40">
        <v>42639</v>
      </c>
      <c r="G32" s="11">
        <v>45008</v>
      </c>
      <c r="H32" s="3" t="str">
        <f t="shared" si="9"/>
        <v xml:space="preserve">6 years, 5 months </v>
      </c>
      <c r="I32" s="25">
        <f t="shared" si="4"/>
        <v>21403.199999999997</v>
      </c>
      <c r="J32" s="25">
        <v>16052.4</v>
      </c>
      <c r="K32" s="29">
        <v>10.29</v>
      </c>
      <c r="L32" s="7" t="s">
        <v>6</v>
      </c>
      <c r="M32" s="7" t="s">
        <v>19</v>
      </c>
      <c r="N32" s="28">
        <v>30</v>
      </c>
      <c r="O32" s="7" t="s">
        <v>4</v>
      </c>
      <c r="P32" s="7" t="s">
        <v>5</v>
      </c>
      <c r="Q32" s="22">
        <v>23600</v>
      </c>
      <c r="R32" s="22">
        <v>29500</v>
      </c>
      <c r="S32" s="22">
        <v>35400</v>
      </c>
      <c r="T32" s="23">
        <f t="shared" si="5"/>
        <v>0.72553220338983038</v>
      </c>
      <c r="U32" s="24">
        <f t="shared" si="6"/>
        <v>11.346153846153847</v>
      </c>
      <c r="V32" s="24">
        <f t="shared" si="0"/>
        <v>14.182692307692308</v>
      </c>
      <c r="W32" s="24">
        <f t="shared" si="1"/>
        <v>17.01923076923077</v>
      </c>
      <c r="X32" s="54">
        <f t="shared" si="7"/>
        <v>1.06</v>
      </c>
      <c r="Y32" s="54">
        <f t="shared" si="8"/>
        <v>0</v>
      </c>
      <c r="Z32" s="24">
        <f t="shared" si="2"/>
        <v>1653.6000000000001</v>
      </c>
      <c r="AA32" s="53">
        <f t="shared" si="3"/>
        <v>0</v>
      </c>
      <c r="AB32" s="25">
        <v>1653.6000000000001</v>
      </c>
      <c r="AC32" s="26"/>
      <c r="AD32" s="21"/>
    </row>
    <row r="33" spans="1:30" x14ac:dyDescent="0.3">
      <c r="A33" s="21" t="s">
        <v>16</v>
      </c>
      <c r="B33" s="21" t="s">
        <v>13</v>
      </c>
      <c r="C33" s="21"/>
      <c r="D33" s="21" t="s">
        <v>17</v>
      </c>
      <c r="E33" s="21" t="s">
        <v>16</v>
      </c>
      <c r="F33" s="40">
        <v>43879</v>
      </c>
      <c r="G33" s="11">
        <v>45008</v>
      </c>
      <c r="H33" s="3" t="str">
        <f t="shared" si="9"/>
        <v xml:space="preserve">3 years, 1 months </v>
      </c>
      <c r="I33" s="25">
        <f t="shared" si="4"/>
        <v>21424</v>
      </c>
      <c r="J33" s="25">
        <v>10712</v>
      </c>
      <c r="K33" s="29">
        <v>10.3</v>
      </c>
      <c r="L33" s="7" t="s">
        <v>6</v>
      </c>
      <c r="M33" s="7" t="s">
        <v>19</v>
      </c>
      <c r="N33" s="28">
        <v>20</v>
      </c>
      <c r="O33" s="7" t="s">
        <v>4</v>
      </c>
      <c r="P33" s="7" t="s">
        <v>5</v>
      </c>
      <c r="Q33" s="22">
        <v>23600</v>
      </c>
      <c r="R33" s="22">
        <v>29500</v>
      </c>
      <c r="S33" s="22">
        <v>35400</v>
      </c>
      <c r="T33" s="23">
        <f t="shared" si="5"/>
        <v>0.72623728813559318</v>
      </c>
      <c r="U33" s="24">
        <f t="shared" si="6"/>
        <v>11.346153846153847</v>
      </c>
      <c r="V33" s="24">
        <f t="shared" si="0"/>
        <v>14.182692307692308</v>
      </c>
      <c r="W33" s="24">
        <f t="shared" si="1"/>
        <v>17.01923076923077</v>
      </c>
      <c r="X33" s="54">
        <f t="shared" si="7"/>
        <v>1.05</v>
      </c>
      <c r="Y33" s="54">
        <f t="shared" si="8"/>
        <v>0</v>
      </c>
      <c r="Z33" s="24">
        <f t="shared" si="2"/>
        <v>1092</v>
      </c>
      <c r="AA33" s="53">
        <f t="shared" si="3"/>
        <v>0</v>
      </c>
      <c r="AB33" s="25">
        <v>1092</v>
      </c>
      <c r="AC33" s="26"/>
      <c r="AD33" s="21"/>
    </row>
    <row r="34" spans="1:30" x14ac:dyDescent="0.3">
      <c r="A34" s="21" t="s">
        <v>16</v>
      </c>
      <c r="B34" s="21" t="s">
        <v>13</v>
      </c>
      <c r="C34" s="21"/>
      <c r="D34" s="21" t="s">
        <v>17</v>
      </c>
      <c r="E34" s="21" t="s">
        <v>16</v>
      </c>
      <c r="F34" s="40">
        <v>43745</v>
      </c>
      <c r="G34" s="11">
        <v>45008</v>
      </c>
      <c r="H34" s="3" t="str">
        <f t="shared" si="9"/>
        <v xml:space="preserve">3 years, 5 months </v>
      </c>
      <c r="I34" s="25">
        <f t="shared" si="4"/>
        <v>21840</v>
      </c>
      <c r="J34" s="25">
        <v>16380</v>
      </c>
      <c r="K34" s="29">
        <v>10.5</v>
      </c>
      <c r="L34" s="7" t="s">
        <v>6</v>
      </c>
      <c r="M34" s="7" t="s">
        <v>19</v>
      </c>
      <c r="N34" s="28">
        <v>30</v>
      </c>
      <c r="O34" s="7" t="s">
        <v>4</v>
      </c>
      <c r="P34" s="7" t="s">
        <v>5</v>
      </c>
      <c r="Q34" s="22">
        <v>23600</v>
      </c>
      <c r="R34" s="22">
        <v>29500</v>
      </c>
      <c r="S34" s="22">
        <v>35400</v>
      </c>
      <c r="T34" s="23">
        <f t="shared" si="5"/>
        <v>0.74033898305084744</v>
      </c>
      <c r="U34" s="24">
        <f t="shared" si="6"/>
        <v>11.346153846153847</v>
      </c>
      <c r="V34" s="24">
        <f t="shared" si="0"/>
        <v>14.182692307692308</v>
      </c>
      <c r="W34" s="24">
        <f t="shared" si="1"/>
        <v>17.01923076923077</v>
      </c>
      <c r="X34" s="54">
        <f t="shared" si="7"/>
        <v>0.85</v>
      </c>
      <c r="Y34" s="54">
        <f t="shared" si="8"/>
        <v>0</v>
      </c>
      <c r="Z34" s="24">
        <f t="shared" si="2"/>
        <v>1326</v>
      </c>
      <c r="AA34" s="53">
        <f t="shared" si="3"/>
        <v>0</v>
      </c>
      <c r="AB34" s="25">
        <v>1326</v>
      </c>
      <c r="AC34" s="26"/>
      <c r="AD34" s="21"/>
    </row>
    <row r="35" spans="1:30" x14ac:dyDescent="0.3">
      <c r="A35" s="21" t="s">
        <v>16</v>
      </c>
      <c r="B35" s="21" t="s">
        <v>13</v>
      </c>
      <c r="C35" s="21"/>
      <c r="D35" s="21" t="s">
        <v>17</v>
      </c>
      <c r="E35" s="21" t="s">
        <v>16</v>
      </c>
      <c r="F35" s="40">
        <v>43675</v>
      </c>
      <c r="G35" s="11">
        <v>45008</v>
      </c>
      <c r="H35" s="3" t="str">
        <f t="shared" si="9"/>
        <v xml:space="preserve">3 years, 7 months </v>
      </c>
      <c r="I35" s="25">
        <f t="shared" si="4"/>
        <v>21840</v>
      </c>
      <c r="J35" s="25">
        <v>20475</v>
      </c>
      <c r="K35" s="29">
        <v>10.5</v>
      </c>
      <c r="L35" s="7" t="s">
        <v>6</v>
      </c>
      <c r="M35" s="7" t="s">
        <v>19</v>
      </c>
      <c r="N35" s="28">
        <v>37.5</v>
      </c>
      <c r="O35" s="7" t="s">
        <v>4</v>
      </c>
      <c r="P35" s="7" t="s">
        <v>5</v>
      </c>
      <c r="Q35" s="22">
        <v>23600</v>
      </c>
      <c r="R35" s="22">
        <v>29500</v>
      </c>
      <c r="S35" s="22">
        <v>35400</v>
      </c>
      <c r="T35" s="23">
        <f t="shared" si="5"/>
        <v>0.74033898305084744</v>
      </c>
      <c r="U35" s="24">
        <f t="shared" si="6"/>
        <v>11.346153846153847</v>
      </c>
      <c r="V35" s="24">
        <f t="shared" si="0"/>
        <v>14.182692307692308</v>
      </c>
      <c r="W35" s="24">
        <f t="shared" si="1"/>
        <v>17.01923076923077</v>
      </c>
      <c r="X35" s="54">
        <f t="shared" si="7"/>
        <v>0.85</v>
      </c>
      <c r="Y35" s="54">
        <f t="shared" si="8"/>
        <v>0</v>
      </c>
      <c r="Z35" s="24">
        <f t="shared" si="2"/>
        <v>1657.5</v>
      </c>
      <c r="AA35" s="53">
        <f t="shared" si="3"/>
        <v>0</v>
      </c>
      <c r="AB35" s="25">
        <v>1657.5</v>
      </c>
      <c r="AC35" s="26"/>
      <c r="AD35" s="21"/>
    </row>
    <row r="36" spans="1:30" x14ac:dyDescent="0.3">
      <c r="A36" s="21" t="s">
        <v>16</v>
      </c>
      <c r="B36" s="21" t="s">
        <v>13</v>
      </c>
      <c r="C36" s="21"/>
      <c r="D36" s="21" t="s">
        <v>17</v>
      </c>
      <c r="E36" s="21" t="s">
        <v>16</v>
      </c>
      <c r="F36" s="40">
        <v>43276</v>
      </c>
      <c r="G36" s="11">
        <v>45008</v>
      </c>
      <c r="H36" s="3" t="str">
        <f t="shared" si="9"/>
        <v xml:space="preserve">4 years, 8 months </v>
      </c>
      <c r="I36" s="25">
        <f t="shared" si="4"/>
        <v>22276.800000000003</v>
      </c>
      <c r="J36" s="25">
        <v>20884.5</v>
      </c>
      <c r="K36" s="29">
        <v>10.71</v>
      </c>
      <c r="L36" s="7" t="s">
        <v>6</v>
      </c>
      <c r="M36" s="7" t="s">
        <v>19</v>
      </c>
      <c r="N36" s="28">
        <v>37.5</v>
      </c>
      <c r="O36" s="7" t="s">
        <v>4</v>
      </c>
      <c r="P36" s="7" t="s">
        <v>5</v>
      </c>
      <c r="Q36" s="22">
        <v>23600</v>
      </c>
      <c r="R36" s="22">
        <v>29500</v>
      </c>
      <c r="S36" s="22">
        <v>35400</v>
      </c>
      <c r="T36" s="23">
        <f t="shared" si="5"/>
        <v>0.75514576271186451</v>
      </c>
      <c r="U36" s="24">
        <f t="shared" si="6"/>
        <v>11.346153846153847</v>
      </c>
      <c r="V36" s="24">
        <f t="shared" si="0"/>
        <v>14.182692307692308</v>
      </c>
      <c r="W36" s="24">
        <f t="shared" si="1"/>
        <v>17.01923076923077</v>
      </c>
      <c r="X36" s="54">
        <f t="shared" si="7"/>
        <v>0.64</v>
      </c>
      <c r="Y36" s="54">
        <f t="shared" si="8"/>
        <v>0</v>
      </c>
      <c r="Z36" s="24">
        <f t="shared" si="2"/>
        <v>1248</v>
      </c>
      <c r="AA36" s="53">
        <f t="shared" si="3"/>
        <v>0</v>
      </c>
      <c r="AB36" s="25">
        <v>1248</v>
      </c>
      <c r="AC36" s="26"/>
      <c r="AD36" s="21"/>
    </row>
    <row r="37" spans="1:30" x14ac:dyDescent="0.3">
      <c r="A37" s="21" t="s">
        <v>16</v>
      </c>
      <c r="B37" s="21" t="s">
        <v>13</v>
      </c>
      <c r="C37" s="21"/>
      <c r="D37" s="21" t="s">
        <v>17</v>
      </c>
      <c r="E37" s="21" t="s">
        <v>16</v>
      </c>
      <c r="F37" s="40">
        <v>42793</v>
      </c>
      <c r="G37" s="11">
        <v>45008</v>
      </c>
      <c r="H37" s="3" t="str">
        <f t="shared" si="9"/>
        <v xml:space="preserve">6 years, 0 months </v>
      </c>
      <c r="I37" s="25">
        <f t="shared" si="4"/>
        <v>23400</v>
      </c>
      <c r="J37" s="25">
        <v>21937.5</v>
      </c>
      <c r="K37" s="29">
        <v>11.25</v>
      </c>
      <c r="L37" s="7" t="s">
        <v>6</v>
      </c>
      <c r="M37" s="7" t="s">
        <v>19</v>
      </c>
      <c r="N37" s="28">
        <v>37.5</v>
      </c>
      <c r="O37" s="7" t="s">
        <v>4</v>
      </c>
      <c r="P37" s="7" t="s">
        <v>5</v>
      </c>
      <c r="Q37" s="22">
        <v>23600</v>
      </c>
      <c r="R37" s="22">
        <v>29500</v>
      </c>
      <c r="S37" s="22">
        <v>35400</v>
      </c>
      <c r="T37" s="23">
        <f t="shared" si="5"/>
        <v>0.79322033898305089</v>
      </c>
      <c r="U37" s="24">
        <f t="shared" si="6"/>
        <v>11.346153846153847</v>
      </c>
      <c r="V37" s="24">
        <f t="shared" si="0"/>
        <v>14.182692307692308</v>
      </c>
      <c r="W37" s="24">
        <f t="shared" si="1"/>
        <v>17.01923076923077</v>
      </c>
      <c r="X37" s="54">
        <f t="shared" si="7"/>
        <v>0.1</v>
      </c>
      <c r="Y37" s="54">
        <f t="shared" si="8"/>
        <v>0</v>
      </c>
      <c r="Z37" s="24">
        <f t="shared" si="2"/>
        <v>195</v>
      </c>
      <c r="AA37" s="53">
        <f t="shared" si="3"/>
        <v>0</v>
      </c>
      <c r="AB37" s="25">
        <v>195</v>
      </c>
      <c r="AC37" s="26"/>
      <c r="AD37" s="21"/>
    </row>
    <row r="38" spans="1:30" x14ac:dyDescent="0.3">
      <c r="A38" s="21" t="s">
        <v>16</v>
      </c>
      <c r="B38" s="21" t="s">
        <v>13</v>
      </c>
      <c r="C38" s="21"/>
      <c r="D38" s="21" t="s">
        <v>17</v>
      </c>
      <c r="E38" s="21" t="s">
        <v>16</v>
      </c>
      <c r="F38" s="40">
        <v>41372</v>
      </c>
      <c r="G38" s="11">
        <v>45008</v>
      </c>
      <c r="H38" s="3" t="str">
        <f t="shared" si="9"/>
        <v xml:space="preserve">9 years, 11 months </v>
      </c>
      <c r="I38" s="25">
        <f t="shared" si="4"/>
        <v>24876.800000000003</v>
      </c>
      <c r="J38" s="25">
        <v>18657.599999999999</v>
      </c>
      <c r="K38" s="29">
        <v>11.96</v>
      </c>
      <c r="L38" s="7" t="s">
        <v>6</v>
      </c>
      <c r="M38" s="7" t="s">
        <v>19</v>
      </c>
      <c r="N38" s="28">
        <v>30</v>
      </c>
      <c r="O38" s="7" t="s">
        <v>4</v>
      </c>
      <c r="P38" s="7" t="s">
        <v>5</v>
      </c>
      <c r="Q38" s="22">
        <v>23600</v>
      </c>
      <c r="R38" s="22">
        <v>29500</v>
      </c>
      <c r="S38" s="22">
        <v>35400</v>
      </c>
      <c r="T38" s="23">
        <f t="shared" si="5"/>
        <v>0.84328135593220344</v>
      </c>
      <c r="U38" s="24">
        <f t="shared" si="6"/>
        <v>11.346153846153847</v>
      </c>
      <c r="V38" s="24">
        <f t="shared" si="0"/>
        <v>14.182692307692308</v>
      </c>
      <c r="W38" s="24">
        <f t="shared" si="1"/>
        <v>17.01923076923077</v>
      </c>
      <c r="X38" s="54">
        <f t="shared" si="7"/>
        <v>0</v>
      </c>
      <c r="Y38" s="54">
        <f t="shared" si="8"/>
        <v>0</v>
      </c>
      <c r="Z38" s="24">
        <f t="shared" si="2"/>
        <v>0</v>
      </c>
      <c r="AA38" s="53">
        <f t="shared" si="3"/>
        <v>0</v>
      </c>
      <c r="AB38" s="25"/>
      <c r="AC38" s="26"/>
      <c r="AD38" s="21"/>
    </row>
    <row r="39" spans="1:30" x14ac:dyDescent="0.3">
      <c r="A39" s="21" t="s">
        <v>16</v>
      </c>
      <c r="B39" s="21" t="s">
        <v>13</v>
      </c>
      <c r="C39" s="21"/>
      <c r="D39" s="21" t="s">
        <v>17</v>
      </c>
      <c r="E39" s="21" t="s">
        <v>16</v>
      </c>
      <c r="F39" s="40">
        <v>42644</v>
      </c>
      <c r="G39" s="11">
        <v>45008</v>
      </c>
      <c r="H39" s="3" t="str">
        <f t="shared" si="9"/>
        <v xml:space="preserve">6 years, 5 months </v>
      </c>
      <c r="I39" s="25">
        <f t="shared" si="4"/>
        <v>25667.200000000001</v>
      </c>
      <c r="J39" s="25">
        <v>19250.400000000001</v>
      </c>
      <c r="K39" s="29">
        <v>12.34</v>
      </c>
      <c r="L39" s="7" t="s">
        <v>6</v>
      </c>
      <c r="M39" s="7" t="s">
        <v>19</v>
      </c>
      <c r="N39" s="28">
        <v>30</v>
      </c>
      <c r="O39" s="7" t="s">
        <v>4</v>
      </c>
      <c r="P39" s="7" t="s">
        <v>5</v>
      </c>
      <c r="Q39" s="22">
        <v>23600</v>
      </c>
      <c r="R39" s="22">
        <v>29500</v>
      </c>
      <c r="S39" s="22">
        <v>35400</v>
      </c>
      <c r="T39" s="23">
        <f t="shared" si="5"/>
        <v>0.87007457627118645</v>
      </c>
      <c r="U39" s="24">
        <f t="shared" si="6"/>
        <v>11.346153846153847</v>
      </c>
      <c r="V39" s="24">
        <f t="shared" si="0"/>
        <v>14.182692307692308</v>
      </c>
      <c r="W39" s="24">
        <f t="shared" si="1"/>
        <v>17.01923076923077</v>
      </c>
      <c r="X39" s="54">
        <f t="shared" si="7"/>
        <v>0</v>
      </c>
      <c r="Y39" s="54">
        <f t="shared" si="8"/>
        <v>0</v>
      </c>
      <c r="Z39" s="24">
        <f t="shared" si="2"/>
        <v>0</v>
      </c>
      <c r="AA39" s="53">
        <f t="shared" si="3"/>
        <v>0</v>
      </c>
      <c r="AB39" s="25"/>
      <c r="AC39" s="26"/>
      <c r="AD39" s="21"/>
    </row>
    <row r="40" spans="1:30" x14ac:dyDescent="0.3">
      <c r="A40" s="21" t="s">
        <v>16</v>
      </c>
      <c r="B40" s="21" t="s">
        <v>13</v>
      </c>
      <c r="C40" s="21"/>
      <c r="D40" s="21" t="s">
        <v>17</v>
      </c>
      <c r="E40" s="21" t="s">
        <v>16</v>
      </c>
      <c r="F40" s="40">
        <v>37970</v>
      </c>
      <c r="G40" s="11">
        <v>45008</v>
      </c>
      <c r="H40" s="3" t="str">
        <f t="shared" si="9"/>
        <v xml:space="preserve">19 years, 3 months </v>
      </c>
      <c r="I40" s="25">
        <f t="shared" si="4"/>
        <v>28017.600000000002</v>
      </c>
      <c r="J40" s="25">
        <v>26266.5</v>
      </c>
      <c r="K40" s="29">
        <v>13.47</v>
      </c>
      <c r="L40" s="7" t="s">
        <v>6</v>
      </c>
      <c r="M40" s="7" t="s">
        <v>19</v>
      </c>
      <c r="N40" s="28">
        <v>37.5</v>
      </c>
      <c r="O40" s="7" t="s">
        <v>4</v>
      </c>
      <c r="P40" s="7" t="s">
        <v>5</v>
      </c>
      <c r="Q40" s="22">
        <v>23600</v>
      </c>
      <c r="R40" s="22">
        <v>29500</v>
      </c>
      <c r="S40" s="22">
        <v>35400</v>
      </c>
      <c r="T40" s="23">
        <f t="shared" si="5"/>
        <v>0.94974915254237291</v>
      </c>
      <c r="U40" s="24">
        <f t="shared" si="6"/>
        <v>11.346153846153847</v>
      </c>
      <c r="V40" s="24">
        <f t="shared" si="0"/>
        <v>14.182692307692308</v>
      </c>
      <c r="W40" s="24">
        <f t="shared" si="1"/>
        <v>17.01923076923077</v>
      </c>
      <c r="X40" s="54">
        <f t="shared" si="7"/>
        <v>0</v>
      </c>
      <c r="Y40" s="54">
        <f t="shared" si="8"/>
        <v>0</v>
      </c>
      <c r="Z40" s="24">
        <f t="shared" si="2"/>
        <v>0</v>
      </c>
      <c r="AA40" s="53">
        <f t="shared" si="3"/>
        <v>0</v>
      </c>
      <c r="AB40" s="25"/>
      <c r="AC40" s="26"/>
      <c r="AD40" s="21"/>
    </row>
    <row r="41" spans="1:30" x14ac:dyDescent="0.3">
      <c r="A41" s="21" t="s">
        <v>16</v>
      </c>
      <c r="B41" s="21" t="s">
        <v>13</v>
      </c>
      <c r="C41" s="21"/>
      <c r="D41" s="21" t="s">
        <v>17</v>
      </c>
      <c r="E41" s="21" t="s">
        <v>16</v>
      </c>
      <c r="F41" s="40">
        <v>42310</v>
      </c>
      <c r="G41" s="11">
        <v>45008</v>
      </c>
      <c r="H41" s="3" t="str">
        <f t="shared" si="9"/>
        <v xml:space="preserve">7 years, 4 months </v>
      </c>
      <c r="I41" s="25">
        <f t="shared" si="4"/>
        <v>29016</v>
      </c>
      <c r="J41" s="25">
        <v>21762</v>
      </c>
      <c r="K41" s="29">
        <v>13.95</v>
      </c>
      <c r="L41" s="7" t="s">
        <v>6</v>
      </c>
      <c r="M41" s="7" t="s">
        <v>19</v>
      </c>
      <c r="N41" s="28">
        <v>30</v>
      </c>
      <c r="O41" s="7" t="s">
        <v>4</v>
      </c>
      <c r="P41" s="7" t="s">
        <v>5</v>
      </c>
      <c r="Q41" s="22">
        <v>23600</v>
      </c>
      <c r="R41" s="22">
        <v>29500</v>
      </c>
      <c r="S41" s="22">
        <v>35400</v>
      </c>
      <c r="T41" s="23">
        <f t="shared" si="5"/>
        <v>0.983593220338983</v>
      </c>
      <c r="U41" s="24">
        <f t="shared" si="6"/>
        <v>11.346153846153847</v>
      </c>
      <c r="V41" s="24">
        <f t="shared" si="0"/>
        <v>14.182692307692308</v>
      </c>
      <c r="W41" s="24">
        <f t="shared" si="1"/>
        <v>17.01923076923077</v>
      </c>
      <c r="X41" s="54">
        <f t="shared" si="7"/>
        <v>0</v>
      </c>
      <c r="Y41" s="54">
        <f t="shared" si="8"/>
        <v>0</v>
      </c>
      <c r="Z41" s="24">
        <f t="shared" si="2"/>
        <v>0</v>
      </c>
      <c r="AA41" s="53">
        <f t="shared" si="3"/>
        <v>0</v>
      </c>
      <c r="AB41" s="25"/>
      <c r="AC41" s="26"/>
      <c r="AD41" s="21"/>
    </row>
    <row r="42" spans="1:30" x14ac:dyDescent="0.3">
      <c r="A42" s="21" t="s">
        <v>16</v>
      </c>
      <c r="B42" s="21" t="s">
        <v>13</v>
      </c>
      <c r="C42" s="21"/>
      <c r="D42" s="21" t="s">
        <v>17</v>
      </c>
      <c r="E42" s="21" t="s">
        <v>16</v>
      </c>
      <c r="F42" s="40">
        <v>42458</v>
      </c>
      <c r="G42" s="11">
        <v>45008</v>
      </c>
      <c r="H42" s="3" t="str">
        <f t="shared" si="9"/>
        <v xml:space="preserve">6 years, 11 months </v>
      </c>
      <c r="I42" s="25">
        <f t="shared" si="4"/>
        <v>22027.200000000001</v>
      </c>
      <c r="J42" s="25">
        <v>20650.5</v>
      </c>
      <c r="K42" s="29">
        <v>10.59</v>
      </c>
      <c r="L42" s="7" t="s">
        <v>6</v>
      </c>
      <c r="M42" s="7" t="s">
        <v>19</v>
      </c>
      <c r="N42" s="28">
        <v>37.5</v>
      </c>
      <c r="O42" s="7" t="s">
        <v>4</v>
      </c>
      <c r="P42" s="7" t="s">
        <v>5</v>
      </c>
      <c r="Q42" s="22">
        <v>23600</v>
      </c>
      <c r="R42" s="22">
        <v>29500</v>
      </c>
      <c r="S42" s="22">
        <v>35400</v>
      </c>
      <c r="T42" s="23">
        <f t="shared" si="5"/>
        <v>0.74668474576271193</v>
      </c>
      <c r="U42" s="24">
        <f t="shared" si="6"/>
        <v>11.346153846153847</v>
      </c>
      <c r="V42" s="24">
        <f t="shared" si="0"/>
        <v>14.182692307692308</v>
      </c>
      <c r="W42" s="24">
        <f t="shared" ref="W42:W64" si="10">S42/2080</f>
        <v>17.01923076923077</v>
      </c>
      <c r="X42" s="54">
        <f t="shared" si="7"/>
        <v>0.76</v>
      </c>
      <c r="Y42" s="54">
        <f t="shared" si="8"/>
        <v>0</v>
      </c>
      <c r="Z42" s="24">
        <f t="shared" si="2"/>
        <v>1482</v>
      </c>
      <c r="AA42" s="53">
        <f t="shared" si="3"/>
        <v>0</v>
      </c>
      <c r="AB42" s="25">
        <v>1482</v>
      </c>
      <c r="AC42" s="26"/>
      <c r="AD42" s="21"/>
    </row>
    <row r="43" spans="1:30" x14ac:dyDescent="0.3">
      <c r="A43" s="21" t="s">
        <v>16</v>
      </c>
      <c r="B43" s="21" t="s">
        <v>13</v>
      </c>
      <c r="C43" s="21"/>
      <c r="D43" s="21" t="s">
        <v>17</v>
      </c>
      <c r="E43" s="21" t="s">
        <v>16</v>
      </c>
      <c r="F43" s="40">
        <v>42478</v>
      </c>
      <c r="G43" s="11">
        <v>45008</v>
      </c>
      <c r="H43" s="3" t="str">
        <f t="shared" si="9"/>
        <v xml:space="preserve">6 years, 11 months </v>
      </c>
      <c r="I43" s="25">
        <f t="shared" si="4"/>
        <v>22484.799999999999</v>
      </c>
      <c r="J43" s="25">
        <v>21079.5</v>
      </c>
      <c r="K43" s="29">
        <v>10.81</v>
      </c>
      <c r="L43" s="7" t="s">
        <v>6</v>
      </c>
      <c r="M43" s="7" t="s">
        <v>19</v>
      </c>
      <c r="N43" s="28">
        <v>37.5</v>
      </c>
      <c r="O43" s="7" t="s">
        <v>4</v>
      </c>
      <c r="P43" s="7" t="s">
        <v>5</v>
      </c>
      <c r="Q43" s="22">
        <v>23600</v>
      </c>
      <c r="R43" s="22">
        <v>29500</v>
      </c>
      <c r="S43" s="22">
        <v>35400</v>
      </c>
      <c r="T43" s="23">
        <f t="shared" si="5"/>
        <v>0.76219661016949147</v>
      </c>
      <c r="U43" s="24">
        <f t="shared" si="6"/>
        <v>11.346153846153847</v>
      </c>
      <c r="V43" s="24">
        <f t="shared" si="0"/>
        <v>14.182692307692308</v>
      </c>
      <c r="W43" s="24">
        <f t="shared" si="10"/>
        <v>17.01923076923077</v>
      </c>
      <c r="X43" s="54">
        <f t="shared" si="7"/>
        <v>0.54</v>
      </c>
      <c r="Y43" s="54">
        <f t="shared" si="8"/>
        <v>0</v>
      </c>
      <c r="Z43" s="24">
        <f t="shared" si="2"/>
        <v>1053</v>
      </c>
      <c r="AA43" s="53">
        <f t="shared" si="3"/>
        <v>0</v>
      </c>
      <c r="AB43" s="25">
        <v>1053</v>
      </c>
      <c r="AC43" s="26"/>
      <c r="AD43" s="21"/>
    </row>
    <row r="44" spans="1:30" x14ac:dyDescent="0.3">
      <c r="A44" s="21" t="s">
        <v>16</v>
      </c>
      <c r="B44" s="21" t="s">
        <v>13</v>
      </c>
      <c r="C44" s="21"/>
      <c r="D44" s="21" t="s">
        <v>17</v>
      </c>
      <c r="E44" s="21" t="s">
        <v>16</v>
      </c>
      <c r="F44" s="40">
        <v>41911</v>
      </c>
      <c r="G44" s="11">
        <v>45008</v>
      </c>
      <c r="H44" s="3" t="str">
        <f t="shared" si="9"/>
        <v xml:space="preserve">8 years, 5 months </v>
      </c>
      <c r="I44" s="25">
        <f t="shared" si="4"/>
        <v>26852.799999999999</v>
      </c>
      <c r="J44" s="25">
        <v>25174.5</v>
      </c>
      <c r="K44" s="29">
        <v>12.91</v>
      </c>
      <c r="L44" s="7" t="s">
        <v>6</v>
      </c>
      <c r="M44" s="7" t="s">
        <v>19</v>
      </c>
      <c r="N44" s="28">
        <v>37.5</v>
      </c>
      <c r="O44" s="7" t="s">
        <v>4</v>
      </c>
      <c r="P44" s="7" t="s">
        <v>5</v>
      </c>
      <c r="Q44" s="22">
        <v>23600</v>
      </c>
      <c r="R44" s="22">
        <v>29500</v>
      </c>
      <c r="S44" s="22">
        <v>35400</v>
      </c>
      <c r="T44" s="23">
        <f t="shared" si="5"/>
        <v>0.91026440677966103</v>
      </c>
      <c r="U44" s="24">
        <f t="shared" si="6"/>
        <v>11.346153846153847</v>
      </c>
      <c r="V44" s="24">
        <f t="shared" si="0"/>
        <v>14.182692307692308</v>
      </c>
      <c r="W44" s="24">
        <f t="shared" si="10"/>
        <v>17.01923076923077</v>
      </c>
      <c r="X44" s="54">
        <f t="shared" si="7"/>
        <v>0</v>
      </c>
      <c r="Y44" s="54">
        <f t="shared" si="8"/>
        <v>0</v>
      </c>
      <c r="Z44" s="24">
        <f t="shared" si="2"/>
        <v>0</v>
      </c>
      <c r="AA44" s="53">
        <f t="shared" si="3"/>
        <v>0</v>
      </c>
      <c r="AB44" s="25"/>
      <c r="AC44" s="26"/>
      <c r="AD44" s="21"/>
    </row>
    <row r="45" spans="1:30" x14ac:dyDescent="0.3">
      <c r="A45" s="21" t="s">
        <v>16</v>
      </c>
      <c r="B45" s="21" t="s">
        <v>13</v>
      </c>
      <c r="C45" s="21"/>
      <c r="D45" s="21" t="s">
        <v>17</v>
      </c>
      <c r="E45" s="21" t="s">
        <v>16</v>
      </c>
      <c r="F45" s="40">
        <v>42548</v>
      </c>
      <c r="G45" s="11">
        <v>45008</v>
      </c>
      <c r="H45" s="3" t="str">
        <f t="shared" si="9"/>
        <v xml:space="preserve">6 years, 8 months </v>
      </c>
      <c r="I45" s="25">
        <f t="shared" si="4"/>
        <v>28308.799999999999</v>
      </c>
      <c r="J45" s="25">
        <v>26539.5</v>
      </c>
      <c r="K45" s="29">
        <v>13.61</v>
      </c>
      <c r="L45" s="7" t="s">
        <v>6</v>
      </c>
      <c r="M45" s="7" t="s">
        <v>19</v>
      </c>
      <c r="N45" s="28">
        <v>37.5</v>
      </c>
      <c r="O45" s="7" t="s">
        <v>4</v>
      </c>
      <c r="P45" s="7" t="s">
        <v>5</v>
      </c>
      <c r="Q45" s="22">
        <v>23600</v>
      </c>
      <c r="R45" s="22">
        <v>29500</v>
      </c>
      <c r="S45" s="22">
        <v>35400</v>
      </c>
      <c r="T45" s="23">
        <f t="shared" si="5"/>
        <v>0.95962033898305077</v>
      </c>
      <c r="U45" s="24">
        <f t="shared" si="6"/>
        <v>11.346153846153847</v>
      </c>
      <c r="V45" s="24">
        <f t="shared" si="0"/>
        <v>14.182692307692308</v>
      </c>
      <c r="W45" s="24">
        <f t="shared" si="10"/>
        <v>17.01923076923077</v>
      </c>
      <c r="X45" s="54">
        <f t="shared" si="7"/>
        <v>0</v>
      </c>
      <c r="Y45" s="54">
        <f t="shared" si="8"/>
        <v>0</v>
      </c>
      <c r="Z45" s="24">
        <f t="shared" si="2"/>
        <v>0</v>
      </c>
      <c r="AA45" s="53">
        <f t="shared" si="3"/>
        <v>0</v>
      </c>
      <c r="AB45" s="25"/>
      <c r="AC45" s="26"/>
      <c r="AD45" s="21"/>
    </row>
    <row r="46" spans="1:30" x14ac:dyDescent="0.3">
      <c r="A46" s="21" t="s">
        <v>16</v>
      </c>
      <c r="B46" s="21" t="s">
        <v>13</v>
      </c>
      <c r="C46" s="21"/>
      <c r="D46" s="21" t="s">
        <v>17</v>
      </c>
      <c r="E46" s="21" t="s">
        <v>16</v>
      </c>
      <c r="F46" s="40">
        <v>42268</v>
      </c>
      <c r="G46" s="11">
        <v>45008</v>
      </c>
      <c r="H46" s="3" t="str">
        <f t="shared" si="9"/>
        <v xml:space="preserve">7 years, 6 months </v>
      </c>
      <c r="I46" s="25">
        <f t="shared" si="4"/>
        <v>29931.200000000001</v>
      </c>
      <c r="J46" s="25">
        <v>28060.5</v>
      </c>
      <c r="K46" s="29">
        <v>14.39</v>
      </c>
      <c r="L46" s="7" t="s">
        <v>6</v>
      </c>
      <c r="M46" s="7" t="s">
        <v>19</v>
      </c>
      <c r="N46" s="28">
        <v>37.5</v>
      </c>
      <c r="O46" s="7" t="s">
        <v>4</v>
      </c>
      <c r="P46" s="7" t="s">
        <v>5</v>
      </c>
      <c r="Q46" s="22">
        <v>23600</v>
      </c>
      <c r="R46" s="22">
        <v>29500</v>
      </c>
      <c r="S46" s="22">
        <v>35400</v>
      </c>
      <c r="T46" s="23">
        <f t="shared" si="5"/>
        <v>1.0146169491525423</v>
      </c>
      <c r="U46" s="24">
        <f t="shared" si="6"/>
        <v>11.346153846153847</v>
      </c>
      <c r="V46" s="24">
        <f t="shared" si="0"/>
        <v>14.182692307692308</v>
      </c>
      <c r="W46" s="24">
        <f t="shared" si="10"/>
        <v>17.01923076923077</v>
      </c>
      <c r="X46" s="54">
        <f t="shared" si="7"/>
        <v>0</v>
      </c>
      <c r="Y46" s="54">
        <f t="shared" si="8"/>
        <v>0</v>
      </c>
      <c r="Z46" s="24">
        <f t="shared" si="2"/>
        <v>0</v>
      </c>
      <c r="AA46" s="53">
        <f t="shared" si="3"/>
        <v>0</v>
      </c>
      <c r="AB46" s="25"/>
      <c r="AC46" s="26"/>
      <c r="AD46" s="21"/>
    </row>
    <row r="47" spans="1:30" x14ac:dyDescent="0.3">
      <c r="A47" s="21" t="s">
        <v>16</v>
      </c>
      <c r="B47" s="21" t="s">
        <v>13</v>
      </c>
      <c r="C47" s="21"/>
      <c r="D47" s="21" t="s">
        <v>17</v>
      </c>
      <c r="E47" s="21" t="s">
        <v>16</v>
      </c>
      <c r="F47" s="40">
        <v>43010</v>
      </c>
      <c r="G47" s="11">
        <v>45008</v>
      </c>
      <c r="H47" s="3" t="str">
        <f t="shared" si="9"/>
        <v xml:space="preserve">5 years, 5 months </v>
      </c>
      <c r="I47" s="25">
        <f t="shared" si="4"/>
        <v>30305.600000000002</v>
      </c>
      <c r="J47" s="25">
        <v>28411.5</v>
      </c>
      <c r="K47" s="29">
        <v>14.57</v>
      </c>
      <c r="L47" s="7" t="s">
        <v>6</v>
      </c>
      <c r="M47" s="7" t="s">
        <v>19</v>
      </c>
      <c r="N47" s="28">
        <v>37.5</v>
      </c>
      <c r="O47" s="7" t="s">
        <v>4</v>
      </c>
      <c r="P47" s="7" t="s">
        <v>5</v>
      </c>
      <c r="Q47" s="22">
        <v>23600</v>
      </c>
      <c r="R47" s="22">
        <v>29500</v>
      </c>
      <c r="S47" s="22">
        <v>35400</v>
      </c>
      <c r="T47" s="23">
        <f t="shared" si="5"/>
        <v>1.0273084745762713</v>
      </c>
      <c r="U47" s="24">
        <f t="shared" si="6"/>
        <v>11.346153846153847</v>
      </c>
      <c r="V47" s="24">
        <f t="shared" si="0"/>
        <v>14.182692307692308</v>
      </c>
      <c r="W47" s="24">
        <f t="shared" si="10"/>
        <v>17.01923076923077</v>
      </c>
      <c r="X47" s="54">
        <f t="shared" si="7"/>
        <v>0</v>
      </c>
      <c r="Y47" s="54">
        <f t="shared" si="8"/>
        <v>0</v>
      </c>
      <c r="Z47" s="24">
        <f t="shared" si="2"/>
        <v>0</v>
      </c>
      <c r="AA47" s="53">
        <f t="shared" si="3"/>
        <v>0</v>
      </c>
      <c r="AB47" s="25"/>
      <c r="AC47" s="26"/>
      <c r="AD47" s="21"/>
    </row>
    <row r="48" spans="1:30" x14ac:dyDescent="0.3">
      <c r="A48" s="21" t="s">
        <v>16</v>
      </c>
      <c r="B48" s="21" t="s">
        <v>13</v>
      </c>
      <c r="C48" s="21"/>
      <c r="D48" s="21" t="s">
        <v>17</v>
      </c>
      <c r="E48" s="21" t="s">
        <v>16</v>
      </c>
      <c r="F48" s="40">
        <v>39734</v>
      </c>
      <c r="G48" s="11">
        <v>45008</v>
      </c>
      <c r="H48" s="3" t="str">
        <f t="shared" si="9"/>
        <v xml:space="preserve">14 years, 5 months </v>
      </c>
      <c r="I48" s="25">
        <f t="shared" si="4"/>
        <v>31720</v>
      </c>
      <c r="J48" s="25">
        <v>29737.5</v>
      </c>
      <c r="K48" s="29">
        <v>15.25</v>
      </c>
      <c r="L48" s="7" t="s">
        <v>6</v>
      </c>
      <c r="M48" s="7" t="s">
        <v>19</v>
      </c>
      <c r="N48" s="28">
        <v>37.5</v>
      </c>
      <c r="O48" s="7" t="s">
        <v>4</v>
      </c>
      <c r="P48" s="7" t="s">
        <v>5</v>
      </c>
      <c r="Q48" s="22">
        <v>23600</v>
      </c>
      <c r="R48" s="22">
        <v>29500</v>
      </c>
      <c r="S48" s="22">
        <v>35400</v>
      </c>
      <c r="T48" s="23">
        <f t="shared" si="5"/>
        <v>1.0752542372881355</v>
      </c>
      <c r="U48" s="24">
        <f t="shared" si="6"/>
        <v>11.346153846153847</v>
      </c>
      <c r="V48" s="24">
        <f t="shared" si="0"/>
        <v>14.182692307692308</v>
      </c>
      <c r="W48" s="24">
        <f t="shared" si="10"/>
        <v>17.01923076923077</v>
      </c>
      <c r="X48" s="54">
        <f t="shared" si="7"/>
        <v>0</v>
      </c>
      <c r="Y48" s="54">
        <f t="shared" si="8"/>
        <v>0</v>
      </c>
      <c r="Z48" s="24">
        <f t="shared" si="2"/>
        <v>0</v>
      </c>
      <c r="AA48" s="53">
        <f t="shared" si="3"/>
        <v>0</v>
      </c>
      <c r="AB48" s="25"/>
      <c r="AC48" s="26"/>
      <c r="AD48" s="21"/>
    </row>
    <row r="49" spans="1:30" x14ac:dyDescent="0.3">
      <c r="A49" s="21" t="s">
        <v>16</v>
      </c>
      <c r="B49" s="21" t="s">
        <v>13</v>
      </c>
      <c r="C49" s="21"/>
      <c r="D49" s="21" t="s">
        <v>17</v>
      </c>
      <c r="E49" s="21" t="s">
        <v>16</v>
      </c>
      <c r="F49" s="40">
        <v>29333</v>
      </c>
      <c r="G49" s="11">
        <v>45008</v>
      </c>
      <c r="H49" s="3" t="str">
        <f t="shared" si="9"/>
        <v xml:space="preserve">42 years, 11 months </v>
      </c>
      <c r="I49" s="25">
        <f t="shared" si="4"/>
        <v>33987.199999999997</v>
      </c>
      <c r="J49" s="25">
        <v>31863</v>
      </c>
      <c r="K49" s="29">
        <v>16.34</v>
      </c>
      <c r="L49" s="7" t="s">
        <v>6</v>
      </c>
      <c r="M49" s="7" t="s">
        <v>19</v>
      </c>
      <c r="N49" s="28">
        <v>37.5</v>
      </c>
      <c r="O49" s="7" t="s">
        <v>4</v>
      </c>
      <c r="P49" s="7" t="s">
        <v>5</v>
      </c>
      <c r="Q49" s="22">
        <v>23600</v>
      </c>
      <c r="R49" s="22">
        <v>29500</v>
      </c>
      <c r="S49" s="22">
        <v>35400</v>
      </c>
      <c r="T49" s="23">
        <f t="shared" si="5"/>
        <v>1.1521084745762711</v>
      </c>
      <c r="U49" s="24">
        <f t="shared" si="6"/>
        <v>11.346153846153847</v>
      </c>
      <c r="V49" s="24">
        <f t="shared" si="0"/>
        <v>14.182692307692308</v>
      </c>
      <c r="W49" s="24">
        <f t="shared" si="10"/>
        <v>17.01923076923077</v>
      </c>
      <c r="X49" s="54">
        <f t="shared" si="7"/>
        <v>0</v>
      </c>
      <c r="Y49" s="54">
        <f t="shared" si="8"/>
        <v>0</v>
      </c>
      <c r="Z49" s="24">
        <f t="shared" si="2"/>
        <v>0</v>
      </c>
      <c r="AA49" s="53">
        <f t="shared" si="3"/>
        <v>0</v>
      </c>
      <c r="AB49" s="25"/>
      <c r="AC49" s="26"/>
      <c r="AD49" s="21"/>
    </row>
    <row r="50" spans="1:30" x14ac:dyDescent="0.3">
      <c r="A50" s="21" t="s">
        <v>16</v>
      </c>
      <c r="B50" s="21" t="s">
        <v>13</v>
      </c>
      <c r="C50" s="21"/>
      <c r="D50" s="21" t="s">
        <v>17</v>
      </c>
      <c r="E50" s="21" t="s">
        <v>16</v>
      </c>
      <c r="F50" s="40">
        <v>42947</v>
      </c>
      <c r="G50" s="11">
        <v>45008</v>
      </c>
      <c r="H50" s="3" t="str">
        <f t="shared" si="9"/>
        <v xml:space="preserve">5 years, 7 months </v>
      </c>
      <c r="I50" s="25">
        <f t="shared" si="4"/>
        <v>21507.200000000001</v>
      </c>
      <c r="J50" s="25">
        <v>19356.48</v>
      </c>
      <c r="K50" s="29">
        <v>10.34</v>
      </c>
      <c r="L50" s="7" t="s">
        <v>6</v>
      </c>
      <c r="M50" s="7" t="s">
        <v>19</v>
      </c>
      <c r="N50" s="28">
        <v>36</v>
      </c>
      <c r="O50" s="7" t="s">
        <v>4</v>
      </c>
      <c r="P50" s="7" t="s">
        <v>5</v>
      </c>
      <c r="Q50" s="22">
        <v>23600</v>
      </c>
      <c r="R50" s="22">
        <v>29500</v>
      </c>
      <c r="S50" s="22">
        <v>35400</v>
      </c>
      <c r="T50" s="23">
        <f t="shared" si="5"/>
        <v>0.72905762711864408</v>
      </c>
      <c r="U50" s="24">
        <f t="shared" si="6"/>
        <v>11.346153846153847</v>
      </c>
      <c r="V50" s="24">
        <f t="shared" si="0"/>
        <v>14.182692307692308</v>
      </c>
      <c r="W50" s="24">
        <f t="shared" si="10"/>
        <v>17.01923076923077</v>
      </c>
      <c r="X50" s="54">
        <f t="shared" si="7"/>
        <v>1.01</v>
      </c>
      <c r="Y50" s="54">
        <f t="shared" si="8"/>
        <v>0</v>
      </c>
      <c r="Z50" s="24">
        <f t="shared" si="2"/>
        <v>1890.72</v>
      </c>
      <c r="AA50" s="53">
        <f t="shared" si="3"/>
        <v>0</v>
      </c>
      <c r="AB50" s="25">
        <v>1890.72</v>
      </c>
      <c r="AC50" s="26"/>
      <c r="AD50" s="21"/>
    </row>
    <row r="51" spans="1:30" x14ac:dyDescent="0.3">
      <c r="A51" s="21" t="s">
        <v>16</v>
      </c>
      <c r="B51" s="21" t="s">
        <v>13</v>
      </c>
      <c r="C51" s="21"/>
      <c r="D51" s="21" t="s">
        <v>17</v>
      </c>
      <c r="E51" s="21" t="s">
        <v>16</v>
      </c>
      <c r="F51" s="40">
        <v>43689</v>
      </c>
      <c r="G51" s="11">
        <v>45008</v>
      </c>
      <c r="H51" s="3" t="str">
        <f t="shared" si="9"/>
        <v xml:space="preserve">3 years, 7 months </v>
      </c>
      <c r="I51" s="25">
        <f t="shared" si="4"/>
        <v>22256</v>
      </c>
      <c r="J51" s="25">
        <v>18083</v>
      </c>
      <c r="K51" s="29">
        <v>10.7</v>
      </c>
      <c r="L51" s="7" t="s">
        <v>6</v>
      </c>
      <c r="M51" s="7" t="s">
        <v>19</v>
      </c>
      <c r="N51" s="28">
        <v>32.5</v>
      </c>
      <c r="O51" s="7" t="s">
        <v>4</v>
      </c>
      <c r="P51" s="7" t="s">
        <v>5</v>
      </c>
      <c r="Q51" s="22">
        <v>23600</v>
      </c>
      <c r="R51" s="22">
        <v>29500</v>
      </c>
      <c r="S51" s="22">
        <v>35400</v>
      </c>
      <c r="T51" s="23">
        <f t="shared" si="5"/>
        <v>0.7544406779661017</v>
      </c>
      <c r="U51" s="24">
        <f t="shared" si="6"/>
        <v>11.346153846153847</v>
      </c>
      <c r="V51" s="24">
        <f t="shared" si="0"/>
        <v>14.182692307692308</v>
      </c>
      <c r="W51" s="24">
        <f t="shared" si="10"/>
        <v>17.01923076923077</v>
      </c>
      <c r="X51" s="54">
        <f t="shared" si="7"/>
        <v>0.65</v>
      </c>
      <c r="Y51" s="54">
        <f t="shared" si="8"/>
        <v>0</v>
      </c>
      <c r="Z51" s="24">
        <f t="shared" si="2"/>
        <v>1098.5</v>
      </c>
      <c r="AA51" s="53">
        <f t="shared" si="3"/>
        <v>0</v>
      </c>
      <c r="AB51" s="25">
        <v>1098.5</v>
      </c>
      <c r="AC51" s="26"/>
      <c r="AD51" s="21"/>
    </row>
    <row r="52" spans="1:30" x14ac:dyDescent="0.3">
      <c r="A52" s="21" t="s">
        <v>16</v>
      </c>
      <c r="B52" s="21" t="s">
        <v>13</v>
      </c>
      <c r="C52" s="21"/>
      <c r="D52" s="21" t="s">
        <v>17</v>
      </c>
      <c r="E52" s="21" t="s">
        <v>16</v>
      </c>
      <c r="F52" s="40">
        <v>39667</v>
      </c>
      <c r="G52" s="11">
        <v>45008</v>
      </c>
      <c r="H52" s="3" t="str">
        <f t="shared" si="9"/>
        <v xml:space="preserve">14 years, 7 months </v>
      </c>
      <c r="I52" s="25">
        <f t="shared" si="4"/>
        <v>25792</v>
      </c>
      <c r="J52" s="25">
        <v>23212.799999999999</v>
      </c>
      <c r="K52" s="29">
        <v>12.4</v>
      </c>
      <c r="L52" s="7" t="s">
        <v>6</v>
      </c>
      <c r="M52" s="7" t="s">
        <v>19</v>
      </c>
      <c r="N52" s="28">
        <v>36</v>
      </c>
      <c r="O52" s="7" t="s">
        <v>4</v>
      </c>
      <c r="P52" s="7" t="s">
        <v>5</v>
      </c>
      <c r="Q52" s="22">
        <v>23600</v>
      </c>
      <c r="R52" s="22">
        <v>29500</v>
      </c>
      <c r="S52" s="22">
        <v>35400</v>
      </c>
      <c r="T52" s="23">
        <f t="shared" si="5"/>
        <v>0.87430508474576274</v>
      </c>
      <c r="U52" s="24">
        <f t="shared" si="6"/>
        <v>11.346153846153847</v>
      </c>
      <c r="V52" s="24">
        <f t="shared" si="0"/>
        <v>14.182692307692308</v>
      </c>
      <c r="W52" s="24">
        <f t="shared" si="10"/>
        <v>17.01923076923077</v>
      </c>
      <c r="X52" s="54">
        <f t="shared" si="7"/>
        <v>0</v>
      </c>
      <c r="Y52" s="54">
        <f t="shared" si="8"/>
        <v>0</v>
      </c>
      <c r="Z52" s="24">
        <f t="shared" si="2"/>
        <v>0</v>
      </c>
      <c r="AA52" s="53">
        <f t="shared" si="3"/>
        <v>0</v>
      </c>
      <c r="AB52" s="25"/>
      <c r="AC52" s="26"/>
      <c r="AD52" s="21"/>
    </row>
    <row r="53" spans="1:30" x14ac:dyDescent="0.3">
      <c r="A53" s="21" t="s">
        <v>16</v>
      </c>
      <c r="B53" s="21" t="s">
        <v>13</v>
      </c>
      <c r="C53" s="21"/>
      <c r="D53" s="21" t="s">
        <v>17</v>
      </c>
      <c r="E53" s="21" t="s">
        <v>16</v>
      </c>
      <c r="F53" s="40">
        <v>31971</v>
      </c>
      <c r="G53" s="11">
        <v>45008</v>
      </c>
      <c r="H53" s="3" t="str">
        <f t="shared" si="9"/>
        <v xml:space="preserve">35 years, 8 months </v>
      </c>
      <c r="I53" s="25">
        <f t="shared" si="4"/>
        <v>33987.199999999997</v>
      </c>
      <c r="J53" s="25">
        <v>30588.48</v>
      </c>
      <c r="K53" s="29">
        <v>16.34</v>
      </c>
      <c r="L53" s="7" t="s">
        <v>6</v>
      </c>
      <c r="M53" s="7" t="s">
        <v>19</v>
      </c>
      <c r="N53" s="28">
        <v>36</v>
      </c>
      <c r="O53" s="7" t="s">
        <v>4</v>
      </c>
      <c r="P53" s="7" t="s">
        <v>5</v>
      </c>
      <c r="Q53" s="22">
        <v>23600</v>
      </c>
      <c r="R53" s="22">
        <v>29500</v>
      </c>
      <c r="S53" s="22">
        <v>35400</v>
      </c>
      <c r="T53" s="23">
        <f t="shared" si="5"/>
        <v>1.1521084745762711</v>
      </c>
      <c r="U53" s="24">
        <f t="shared" si="6"/>
        <v>11.346153846153847</v>
      </c>
      <c r="V53" s="24">
        <f t="shared" si="0"/>
        <v>14.182692307692308</v>
      </c>
      <c r="W53" s="24">
        <f t="shared" si="10"/>
        <v>17.01923076923077</v>
      </c>
      <c r="X53" s="54">
        <f t="shared" si="7"/>
        <v>0</v>
      </c>
      <c r="Y53" s="54">
        <f t="shared" si="8"/>
        <v>0</v>
      </c>
      <c r="Z53" s="24">
        <f t="shared" si="2"/>
        <v>0</v>
      </c>
      <c r="AA53" s="53">
        <f t="shared" si="3"/>
        <v>0</v>
      </c>
      <c r="AB53" s="25"/>
      <c r="AC53" s="26"/>
      <c r="AD53" s="21"/>
    </row>
    <row r="54" spans="1:30" x14ac:dyDescent="0.3">
      <c r="A54" s="21" t="s">
        <v>16</v>
      </c>
      <c r="B54" s="21" t="s">
        <v>13</v>
      </c>
      <c r="C54" s="21"/>
      <c r="D54" s="21" t="s">
        <v>17</v>
      </c>
      <c r="E54" s="21" t="s">
        <v>16</v>
      </c>
      <c r="F54" s="40">
        <v>40716</v>
      </c>
      <c r="G54" s="11">
        <v>45008</v>
      </c>
      <c r="H54" s="3" t="str">
        <f t="shared" si="9"/>
        <v xml:space="preserve">11 years, 9 months </v>
      </c>
      <c r="I54" s="25">
        <f t="shared" si="4"/>
        <v>27580.799999999999</v>
      </c>
      <c r="J54" s="25">
        <v>24822.720000000001</v>
      </c>
      <c r="K54" s="29">
        <v>13.26</v>
      </c>
      <c r="L54" s="7" t="s">
        <v>6</v>
      </c>
      <c r="M54" s="7" t="s">
        <v>19</v>
      </c>
      <c r="N54" s="28">
        <v>36</v>
      </c>
      <c r="O54" s="7" t="s">
        <v>4</v>
      </c>
      <c r="P54" s="7" t="s">
        <v>5</v>
      </c>
      <c r="Q54" s="22">
        <v>23600</v>
      </c>
      <c r="R54" s="22">
        <v>29500</v>
      </c>
      <c r="S54" s="22">
        <v>35400</v>
      </c>
      <c r="T54" s="23">
        <f t="shared" si="5"/>
        <v>0.93494237288135595</v>
      </c>
      <c r="U54" s="24">
        <f t="shared" si="6"/>
        <v>11.346153846153847</v>
      </c>
      <c r="V54" s="24">
        <f t="shared" si="0"/>
        <v>14.182692307692308</v>
      </c>
      <c r="W54" s="24">
        <f t="shared" si="10"/>
        <v>17.01923076923077</v>
      </c>
      <c r="X54" s="54">
        <f t="shared" si="7"/>
        <v>0</v>
      </c>
      <c r="Y54" s="54">
        <f t="shared" si="8"/>
        <v>0</v>
      </c>
      <c r="Z54" s="24">
        <f t="shared" si="2"/>
        <v>0</v>
      </c>
      <c r="AA54" s="53">
        <f t="shared" si="3"/>
        <v>0</v>
      </c>
      <c r="AB54" s="25"/>
      <c r="AC54" s="26"/>
      <c r="AD54" s="21"/>
    </row>
    <row r="55" spans="1:30" x14ac:dyDescent="0.3">
      <c r="A55" s="21" t="s">
        <v>16</v>
      </c>
      <c r="B55" s="21" t="s">
        <v>13</v>
      </c>
      <c r="C55" s="21"/>
      <c r="D55" s="21" t="s">
        <v>17</v>
      </c>
      <c r="E55" s="21" t="s">
        <v>16</v>
      </c>
      <c r="F55" s="40">
        <v>42556</v>
      </c>
      <c r="G55" s="11">
        <v>45008</v>
      </c>
      <c r="H55" s="3" t="str">
        <f t="shared" si="9"/>
        <v xml:space="preserve">6 years, 8 months </v>
      </c>
      <c r="I55" s="25">
        <f t="shared" si="4"/>
        <v>26228.799999999999</v>
      </c>
      <c r="J55" s="25">
        <v>26228.799999999999</v>
      </c>
      <c r="K55" s="29">
        <v>12.61</v>
      </c>
      <c r="L55" s="7" t="s">
        <v>6</v>
      </c>
      <c r="M55" s="41" t="s">
        <v>18</v>
      </c>
      <c r="N55" s="28">
        <v>40</v>
      </c>
      <c r="O55" s="7" t="s">
        <v>4</v>
      </c>
      <c r="P55" s="7" t="s">
        <v>5</v>
      </c>
      <c r="Q55" s="22">
        <v>23600</v>
      </c>
      <c r="R55" s="22">
        <v>29500</v>
      </c>
      <c r="S55" s="22">
        <v>35400</v>
      </c>
      <c r="T55" s="23">
        <f t="shared" si="5"/>
        <v>0.88911186440677958</v>
      </c>
      <c r="U55" s="24">
        <f t="shared" si="6"/>
        <v>11.346153846153847</v>
      </c>
      <c r="V55" s="24">
        <f t="shared" si="0"/>
        <v>14.182692307692308</v>
      </c>
      <c r="W55" s="24">
        <f t="shared" si="10"/>
        <v>17.01923076923077</v>
      </c>
      <c r="X55" s="54">
        <f t="shared" si="7"/>
        <v>0</v>
      </c>
      <c r="Y55" s="54">
        <f t="shared" si="8"/>
        <v>0</v>
      </c>
      <c r="Z55" s="24">
        <f t="shared" si="2"/>
        <v>0</v>
      </c>
      <c r="AA55" s="53">
        <f t="shared" si="3"/>
        <v>0</v>
      </c>
      <c r="AB55" s="25"/>
      <c r="AC55" s="26"/>
      <c r="AD55" s="21"/>
    </row>
    <row r="56" spans="1:30" x14ac:dyDescent="0.3">
      <c r="A56" s="21" t="s">
        <v>16</v>
      </c>
      <c r="B56" s="21" t="s">
        <v>13</v>
      </c>
      <c r="C56" s="21"/>
      <c r="D56" s="21" t="s">
        <v>17</v>
      </c>
      <c r="E56" s="21" t="s">
        <v>16</v>
      </c>
      <c r="F56" s="40">
        <v>40676</v>
      </c>
      <c r="G56" s="11">
        <v>45008</v>
      </c>
      <c r="H56" s="3" t="str">
        <f t="shared" si="9"/>
        <v xml:space="preserve">11 years, 10 months </v>
      </c>
      <c r="I56" s="25">
        <f t="shared" si="4"/>
        <v>26832</v>
      </c>
      <c r="J56" s="25">
        <v>5366.4</v>
      </c>
      <c r="K56" s="29">
        <v>12.9</v>
      </c>
      <c r="L56" s="7" t="s">
        <v>6</v>
      </c>
      <c r="M56" s="7" t="s">
        <v>19</v>
      </c>
      <c r="N56" s="28">
        <v>8</v>
      </c>
      <c r="O56" s="7" t="s">
        <v>4</v>
      </c>
      <c r="P56" s="7" t="s">
        <v>5</v>
      </c>
      <c r="Q56" s="22">
        <v>23600</v>
      </c>
      <c r="R56" s="22">
        <v>29500</v>
      </c>
      <c r="S56" s="22">
        <v>35400</v>
      </c>
      <c r="T56" s="23">
        <f t="shared" si="5"/>
        <v>0.90955932203389833</v>
      </c>
      <c r="U56" s="24">
        <f t="shared" si="6"/>
        <v>11.346153846153847</v>
      </c>
      <c r="V56" s="24">
        <f t="shared" si="0"/>
        <v>14.182692307692308</v>
      </c>
      <c r="W56" s="24">
        <f t="shared" si="10"/>
        <v>17.01923076923077</v>
      </c>
      <c r="X56" s="54">
        <f t="shared" si="7"/>
        <v>0</v>
      </c>
      <c r="Y56" s="54">
        <f t="shared" si="8"/>
        <v>0</v>
      </c>
      <c r="Z56" s="24">
        <f t="shared" si="2"/>
        <v>0</v>
      </c>
      <c r="AA56" s="53">
        <f t="shared" si="3"/>
        <v>0</v>
      </c>
      <c r="AB56" s="25"/>
      <c r="AC56" s="26"/>
      <c r="AD56" s="21"/>
    </row>
    <row r="57" spans="1:30" x14ac:dyDescent="0.3">
      <c r="A57" s="21" t="s">
        <v>16</v>
      </c>
      <c r="B57" s="21" t="s">
        <v>13</v>
      </c>
      <c r="C57" s="21"/>
      <c r="D57" s="21" t="s">
        <v>17</v>
      </c>
      <c r="E57" s="21" t="s">
        <v>16</v>
      </c>
      <c r="F57" s="40">
        <v>43599</v>
      </c>
      <c r="G57" s="11">
        <v>45008</v>
      </c>
      <c r="H57" s="3" t="str">
        <f t="shared" si="9"/>
        <v xml:space="preserve">3 years, 10 months </v>
      </c>
      <c r="I57" s="25">
        <f t="shared" si="4"/>
        <v>23920</v>
      </c>
      <c r="J57" s="25">
        <v>9568</v>
      </c>
      <c r="K57" s="29">
        <v>11.5</v>
      </c>
      <c r="L57" s="7" t="s">
        <v>6</v>
      </c>
      <c r="M57" s="7" t="s">
        <v>18</v>
      </c>
      <c r="N57" s="28">
        <v>40</v>
      </c>
      <c r="O57" s="7" t="s">
        <v>4</v>
      </c>
      <c r="P57" s="7" t="s">
        <v>5</v>
      </c>
      <c r="Q57" s="22">
        <v>23600</v>
      </c>
      <c r="R57" s="22">
        <v>29500</v>
      </c>
      <c r="S57" s="22">
        <v>35400</v>
      </c>
      <c r="T57" s="23">
        <f t="shared" si="5"/>
        <v>0.81084745762711863</v>
      </c>
      <c r="U57" s="24">
        <f t="shared" si="6"/>
        <v>11.346153846153847</v>
      </c>
      <c r="V57" s="24">
        <f t="shared" si="0"/>
        <v>14.182692307692308</v>
      </c>
      <c r="W57" s="24">
        <f t="shared" si="10"/>
        <v>17.01923076923077</v>
      </c>
      <c r="X57" s="54">
        <f t="shared" si="7"/>
        <v>0</v>
      </c>
      <c r="Y57" s="54">
        <f t="shared" si="8"/>
        <v>0</v>
      </c>
      <c r="Z57" s="24">
        <f t="shared" si="2"/>
        <v>0</v>
      </c>
      <c r="AA57" s="53">
        <f t="shared" si="3"/>
        <v>0</v>
      </c>
      <c r="AB57" s="25"/>
      <c r="AC57" s="26"/>
      <c r="AD57" s="21"/>
    </row>
    <row r="58" spans="1:30" x14ac:dyDescent="0.3">
      <c r="A58" s="21" t="s">
        <v>16</v>
      </c>
      <c r="B58" s="21" t="s">
        <v>13</v>
      </c>
      <c r="C58" s="21"/>
      <c r="D58" s="21" t="s">
        <v>17</v>
      </c>
      <c r="E58" s="21" t="s">
        <v>16</v>
      </c>
      <c r="F58" s="40">
        <v>43948</v>
      </c>
      <c r="G58" s="11">
        <v>45008</v>
      </c>
      <c r="H58" s="3" t="str">
        <f t="shared" si="9"/>
        <v xml:space="preserve">2 years, 10 months </v>
      </c>
      <c r="I58" s="25">
        <f t="shared" si="4"/>
        <v>20467.2</v>
      </c>
      <c r="J58" s="25">
        <v>15334.8</v>
      </c>
      <c r="K58" s="29">
        <v>9.84</v>
      </c>
      <c r="L58" s="7" t="s">
        <v>6</v>
      </c>
      <c r="M58" s="7" t="s">
        <v>19</v>
      </c>
      <c r="N58" s="28">
        <v>30</v>
      </c>
      <c r="O58" s="7" t="s">
        <v>4</v>
      </c>
      <c r="P58" s="7" t="s">
        <v>5</v>
      </c>
      <c r="Q58" s="22">
        <v>23600</v>
      </c>
      <c r="R58" s="22">
        <v>29500</v>
      </c>
      <c r="S58" s="22">
        <v>35400</v>
      </c>
      <c r="T58" s="23">
        <f t="shared" si="5"/>
        <v>0.69380338983050849</v>
      </c>
      <c r="U58" s="24">
        <f t="shared" si="6"/>
        <v>11.346153846153847</v>
      </c>
      <c r="V58" s="24">
        <f t="shared" si="0"/>
        <v>14.182692307692308</v>
      </c>
      <c r="W58" s="24">
        <f t="shared" si="10"/>
        <v>17.01923076923077</v>
      </c>
      <c r="X58" s="54">
        <f t="shared" si="7"/>
        <v>1.51</v>
      </c>
      <c r="Y58" s="54">
        <f t="shared" si="8"/>
        <v>0</v>
      </c>
      <c r="Z58" s="24">
        <f t="shared" si="2"/>
        <v>2355.6</v>
      </c>
      <c r="AA58" s="53">
        <f t="shared" si="3"/>
        <v>0</v>
      </c>
      <c r="AB58" s="25">
        <v>2355.6</v>
      </c>
      <c r="AC58" s="26"/>
      <c r="AD58" s="21"/>
    </row>
    <row r="59" spans="1:30" x14ac:dyDescent="0.3">
      <c r="A59" s="21" t="s">
        <v>16</v>
      </c>
      <c r="B59" s="21" t="s">
        <v>13</v>
      </c>
      <c r="C59" s="21"/>
      <c r="D59" s="21" t="s">
        <v>17</v>
      </c>
      <c r="E59" s="21" t="s">
        <v>16</v>
      </c>
      <c r="F59" s="40">
        <v>43122</v>
      </c>
      <c r="G59" s="11">
        <v>45008</v>
      </c>
      <c r="H59" s="3" t="str">
        <f t="shared" si="9"/>
        <v xml:space="preserve">5 years, 2 months </v>
      </c>
      <c r="I59" s="25">
        <f t="shared" si="4"/>
        <v>22048</v>
      </c>
      <c r="J59" s="25">
        <v>13228.8</v>
      </c>
      <c r="K59" s="29">
        <v>10.6</v>
      </c>
      <c r="L59" s="7" t="s">
        <v>6</v>
      </c>
      <c r="M59" s="7" t="s">
        <v>18</v>
      </c>
      <c r="N59" s="28">
        <v>40</v>
      </c>
      <c r="O59" s="7" t="s">
        <v>4</v>
      </c>
      <c r="P59" s="7" t="s">
        <v>5</v>
      </c>
      <c r="Q59" s="22">
        <v>23600</v>
      </c>
      <c r="R59" s="22">
        <v>29500</v>
      </c>
      <c r="S59" s="22">
        <v>35400</v>
      </c>
      <c r="T59" s="23">
        <f t="shared" si="5"/>
        <v>0.74738983050847463</v>
      </c>
      <c r="U59" s="24">
        <f t="shared" si="6"/>
        <v>11.346153846153847</v>
      </c>
      <c r="V59" s="24">
        <f t="shared" si="0"/>
        <v>14.182692307692308</v>
      </c>
      <c r="W59" s="24">
        <f t="shared" si="10"/>
        <v>17.01923076923077</v>
      </c>
      <c r="X59" s="54">
        <f t="shared" si="7"/>
        <v>0.75</v>
      </c>
      <c r="Y59" s="54">
        <f t="shared" si="8"/>
        <v>0</v>
      </c>
      <c r="Z59" s="24">
        <f t="shared" si="2"/>
        <v>1560</v>
      </c>
      <c r="AA59" s="53">
        <f t="shared" si="3"/>
        <v>0</v>
      </c>
      <c r="AB59" s="25">
        <v>1560</v>
      </c>
      <c r="AC59" s="26"/>
      <c r="AD59" s="21"/>
    </row>
    <row r="60" spans="1:30" x14ac:dyDescent="0.3">
      <c r="A60" s="21" t="s">
        <v>16</v>
      </c>
      <c r="B60" s="21" t="s">
        <v>13</v>
      </c>
      <c r="C60" s="21"/>
      <c r="D60" s="21" t="s">
        <v>17</v>
      </c>
      <c r="E60" s="21" t="s">
        <v>16</v>
      </c>
      <c r="F60" s="40">
        <v>43227</v>
      </c>
      <c r="G60" s="11">
        <v>45008</v>
      </c>
      <c r="H60" s="3" t="str">
        <f t="shared" si="9"/>
        <v xml:space="preserve">4 years, 10 months </v>
      </c>
      <c r="I60" s="25">
        <f t="shared" si="4"/>
        <v>22360</v>
      </c>
      <c r="J60" s="25">
        <v>2236</v>
      </c>
      <c r="K60" s="29">
        <v>10.75</v>
      </c>
      <c r="L60" s="7" t="s">
        <v>6</v>
      </c>
      <c r="M60" s="7" t="s">
        <v>18</v>
      </c>
      <c r="N60" s="28">
        <v>40</v>
      </c>
      <c r="O60" s="7" t="s">
        <v>4</v>
      </c>
      <c r="P60" s="7" t="s">
        <v>5</v>
      </c>
      <c r="Q60" s="22">
        <v>23600</v>
      </c>
      <c r="R60" s="22">
        <v>29500</v>
      </c>
      <c r="S60" s="22">
        <v>35400</v>
      </c>
      <c r="T60" s="23">
        <f t="shared" si="5"/>
        <v>0.7579661016949153</v>
      </c>
      <c r="U60" s="24">
        <f t="shared" si="6"/>
        <v>11.346153846153847</v>
      </c>
      <c r="V60" s="24">
        <f t="shared" si="0"/>
        <v>14.182692307692308</v>
      </c>
      <c r="W60" s="24">
        <f t="shared" si="10"/>
        <v>17.01923076923077</v>
      </c>
      <c r="X60" s="54">
        <f t="shared" si="7"/>
        <v>0.6</v>
      </c>
      <c r="Y60" s="54">
        <f t="shared" si="8"/>
        <v>0</v>
      </c>
      <c r="Z60" s="24">
        <f t="shared" si="2"/>
        <v>1248</v>
      </c>
      <c r="AA60" s="53">
        <f t="shared" si="3"/>
        <v>0</v>
      </c>
      <c r="AB60" s="25">
        <v>1248</v>
      </c>
      <c r="AC60" s="26"/>
      <c r="AD60" s="21"/>
    </row>
    <row r="61" spans="1:30" x14ac:dyDescent="0.3">
      <c r="A61" s="21" t="s">
        <v>16</v>
      </c>
      <c r="B61" s="21" t="s">
        <v>13</v>
      </c>
      <c r="C61" s="21"/>
      <c r="D61" s="21" t="s">
        <v>17</v>
      </c>
      <c r="E61" s="21" t="s">
        <v>16</v>
      </c>
      <c r="F61" s="40">
        <v>43418</v>
      </c>
      <c r="G61" s="11">
        <v>45008</v>
      </c>
      <c r="H61" s="3" t="str">
        <f t="shared" si="9"/>
        <v xml:space="preserve">4 years, 4 months </v>
      </c>
      <c r="I61" s="25">
        <f t="shared" si="4"/>
        <v>23108.799999999999</v>
      </c>
      <c r="J61" s="25">
        <v>11554.4</v>
      </c>
      <c r="K61" s="29">
        <v>11.11</v>
      </c>
      <c r="L61" s="7" t="s">
        <v>6</v>
      </c>
      <c r="M61" s="7" t="s">
        <v>19</v>
      </c>
      <c r="N61" s="28">
        <v>20</v>
      </c>
      <c r="O61" s="7" t="s">
        <v>4</v>
      </c>
      <c r="P61" s="7" t="s">
        <v>5</v>
      </c>
      <c r="Q61" s="22">
        <v>23600</v>
      </c>
      <c r="R61" s="22">
        <v>29500</v>
      </c>
      <c r="S61" s="22">
        <v>35400</v>
      </c>
      <c r="T61" s="23">
        <f t="shared" si="5"/>
        <v>0.78334915254237281</v>
      </c>
      <c r="U61" s="24">
        <f t="shared" si="6"/>
        <v>11.346153846153847</v>
      </c>
      <c r="V61" s="24">
        <f t="shared" si="0"/>
        <v>14.182692307692308</v>
      </c>
      <c r="W61" s="24">
        <f t="shared" si="10"/>
        <v>17.01923076923077</v>
      </c>
      <c r="X61" s="54">
        <f t="shared" si="7"/>
        <v>0.24</v>
      </c>
      <c r="Y61" s="54">
        <f t="shared" si="8"/>
        <v>0</v>
      </c>
      <c r="Z61" s="24">
        <f t="shared" si="2"/>
        <v>249.6</v>
      </c>
      <c r="AA61" s="53">
        <f t="shared" si="3"/>
        <v>0</v>
      </c>
      <c r="AB61" s="25">
        <v>249.6</v>
      </c>
      <c r="AC61" s="26"/>
      <c r="AD61" s="21"/>
    </row>
    <row r="62" spans="1:30" x14ac:dyDescent="0.3">
      <c r="A62" s="21" t="s">
        <v>16</v>
      </c>
      <c r="B62" s="21" t="s">
        <v>13</v>
      </c>
      <c r="C62" s="21"/>
      <c r="D62" s="21" t="s">
        <v>17</v>
      </c>
      <c r="E62" s="21" t="s">
        <v>16</v>
      </c>
      <c r="F62" s="40">
        <v>43332</v>
      </c>
      <c r="G62" s="11">
        <v>45008</v>
      </c>
      <c r="H62" s="3" t="str">
        <f t="shared" si="9"/>
        <v xml:space="preserve">4 years, 7 months </v>
      </c>
      <c r="I62" s="25">
        <f t="shared" si="4"/>
        <v>25459.200000000001</v>
      </c>
      <c r="J62" s="25">
        <v>22913.279999999999</v>
      </c>
      <c r="K62" s="29">
        <v>12.24</v>
      </c>
      <c r="L62" s="7" t="s">
        <v>6</v>
      </c>
      <c r="M62" s="7" t="s">
        <v>19</v>
      </c>
      <c r="N62" s="28">
        <v>36</v>
      </c>
      <c r="O62" s="7" t="s">
        <v>4</v>
      </c>
      <c r="P62" s="7" t="s">
        <v>5</v>
      </c>
      <c r="Q62" s="22">
        <v>23600</v>
      </c>
      <c r="R62" s="22">
        <v>29500</v>
      </c>
      <c r="S62" s="22">
        <v>35400</v>
      </c>
      <c r="T62" s="23">
        <f t="shared" si="5"/>
        <v>0.86302372881355938</v>
      </c>
      <c r="U62" s="24">
        <f t="shared" si="6"/>
        <v>11.346153846153847</v>
      </c>
      <c r="V62" s="24">
        <f t="shared" si="0"/>
        <v>14.182692307692308</v>
      </c>
      <c r="W62" s="24">
        <f t="shared" si="10"/>
        <v>17.01923076923077</v>
      </c>
      <c r="X62" s="54">
        <f t="shared" si="7"/>
        <v>0</v>
      </c>
      <c r="Y62" s="54">
        <f t="shared" si="8"/>
        <v>0</v>
      </c>
      <c r="Z62" s="24">
        <f t="shared" si="2"/>
        <v>0</v>
      </c>
      <c r="AA62" s="53">
        <f t="shared" si="3"/>
        <v>0</v>
      </c>
      <c r="AB62" s="25"/>
      <c r="AC62" s="26"/>
      <c r="AD62" s="21"/>
    </row>
    <row r="63" spans="1:30" x14ac:dyDescent="0.3">
      <c r="A63" s="21" t="s">
        <v>16</v>
      </c>
      <c r="B63" s="21" t="s">
        <v>13</v>
      </c>
      <c r="C63" s="21"/>
      <c r="D63" s="21" t="s">
        <v>17</v>
      </c>
      <c r="E63" s="21" t="s">
        <v>16</v>
      </c>
      <c r="F63" s="40">
        <v>43977</v>
      </c>
      <c r="G63" s="11">
        <v>45008</v>
      </c>
      <c r="H63" s="3" t="str">
        <f t="shared" si="9"/>
        <v xml:space="preserve">2 years, 9 months </v>
      </c>
      <c r="I63" s="25">
        <f t="shared" si="4"/>
        <v>28600</v>
      </c>
      <c r="J63" s="25">
        <v>25740</v>
      </c>
      <c r="K63" s="29">
        <v>13.75</v>
      </c>
      <c r="L63" s="7" t="s">
        <v>6</v>
      </c>
      <c r="M63" s="7" t="s">
        <v>19</v>
      </c>
      <c r="N63" s="28">
        <v>36</v>
      </c>
      <c r="O63" s="7" t="s">
        <v>4</v>
      </c>
      <c r="P63" s="7" t="s">
        <v>5</v>
      </c>
      <c r="Q63" s="22">
        <v>23600</v>
      </c>
      <c r="R63" s="22">
        <v>29500</v>
      </c>
      <c r="S63" s="22">
        <v>35400</v>
      </c>
      <c r="T63" s="23">
        <f t="shared" si="5"/>
        <v>0.96949152542372885</v>
      </c>
      <c r="U63" s="24">
        <f t="shared" si="6"/>
        <v>11.346153846153847</v>
      </c>
      <c r="V63" s="24">
        <f t="shared" si="0"/>
        <v>14.182692307692308</v>
      </c>
      <c r="W63" s="24">
        <f t="shared" si="10"/>
        <v>17.01923076923077</v>
      </c>
      <c r="X63" s="54">
        <f t="shared" si="7"/>
        <v>0</v>
      </c>
      <c r="Y63" s="54">
        <f t="shared" si="8"/>
        <v>0</v>
      </c>
      <c r="Z63" s="24">
        <f t="shared" si="2"/>
        <v>0</v>
      </c>
      <c r="AA63" s="53">
        <f t="shared" si="3"/>
        <v>0</v>
      </c>
      <c r="AB63" s="25"/>
      <c r="AC63" s="26"/>
      <c r="AD63" s="21"/>
    </row>
    <row r="64" spans="1:30" x14ac:dyDescent="0.3">
      <c r="A64" s="21" t="s">
        <v>16</v>
      </c>
      <c r="B64" s="21" t="s">
        <v>13</v>
      </c>
      <c r="C64" s="21"/>
      <c r="D64" s="21" t="s">
        <v>17</v>
      </c>
      <c r="E64" s="21" t="s">
        <v>16</v>
      </c>
      <c r="F64" s="40">
        <v>44025</v>
      </c>
      <c r="G64" s="11">
        <v>45008</v>
      </c>
      <c r="H64" s="3" t="str">
        <f t="shared" si="9"/>
        <v xml:space="preserve">2 years, 8 months </v>
      </c>
      <c r="I64" s="25">
        <f t="shared" si="4"/>
        <v>33800</v>
      </c>
      <c r="J64" s="25">
        <v>27040</v>
      </c>
      <c r="K64" s="29">
        <v>16.25</v>
      </c>
      <c r="L64" s="7" t="s">
        <v>6</v>
      </c>
      <c r="M64" s="7" t="s">
        <v>19</v>
      </c>
      <c r="N64" s="28">
        <v>32</v>
      </c>
      <c r="O64" s="7" t="s">
        <v>4</v>
      </c>
      <c r="P64" s="7" t="s">
        <v>5</v>
      </c>
      <c r="Q64" s="22">
        <v>23600</v>
      </c>
      <c r="R64" s="22">
        <v>29500</v>
      </c>
      <c r="S64" s="22">
        <v>35400</v>
      </c>
      <c r="T64" s="23">
        <f t="shared" si="5"/>
        <v>1.1457627118644067</v>
      </c>
      <c r="U64" s="24">
        <f t="shared" si="6"/>
        <v>11.346153846153847</v>
      </c>
      <c r="V64" s="24">
        <f t="shared" si="0"/>
        <v>14.182692307692308</v>
      </c>
      <c r="W64" s="24">
        <f t="shared" si="10"/>
        <v>17.01923076923077</v>
      </c>
      <c r="X64" s="54">
        <f t="shared" si="7"/>
        <v>0</v>
      </c>
      <c r="Y64" s="54">
        <f t="shared" si="8"/>
        <v>0</v>
      </c>
      <c r="Z64" s="24">
        <f t="shared" si="2"/>
        <v>0</v>
      </c>
      <c r="AA64" s="53">
        <f t="shared" si="3"/>
        <v>0</v>
      </c>
      <c r="AB64" s="25"/>
      <c r="AC64" s="26"/>
      <c r="AD64" s="21"/>
    </row>
    <row r="65" spans="1:30" x14ac:dyDescent="0.3">
      <c r="A65" s="33"/>
      <c r="B65" s="33"/>
      <c r="C65" s="33"/>
      <c r="D65" s="33"/>
      <c r="E65" s="33"/>
      <c r="F65" s="34"/>
      <c r="G65" s="35"/>
      <c r="H65" s="33"/>
      <c r="I65" s="36"/>
      <c r="J65" s="36"/>
      <c r="K65" s="37"/>
      <c r="L65" s="38"/>
      <c r="M65" s="39"/>
      <c r="N65" s="38"/>
      <c r="O65" s="38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</row>
    <row r="66" spans="1:30" x14ac:dyDescent="0.3">
      <c r="A66" s="33"/>
      <c r="B66" s="33"/>
      <c r="C66" s="33"/>
      <c r="D66" s="33"/>
      <c r="E66" s="33"/>
      <c r="F66" s="34"/>
      <c r="G66" s="35"/>
      <c r="H66" s="33"/>
      <c r="I66" s="42"/>
      <c r="J66" s="42"/>
      <c r="K66" s="37"/>
      <c r="L66" s="38"/>
      <c r="M66" s="39"/>
      <c r="N66" s="38"/>
      <c r="O66" s="38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</row>
    <row r="67" spans="1:30" x14ac:dyDescent="0.3">
      <c r="A67" s="33"/>
      <c r="B67" s="33"/>
      <c r="C67" s="33"/>
      <c r="D67" s="33"/>
      <c r="E67" s="33"/>
      <c r="F67" s="34"/>
      <c r="G67" s="35"/>
      <c r="H67" s="33"/>
      <c r="I67" s="42"/>
      <c r="J67" s="42"/>
      <c r="K67" s="37"/>
      <c r="L67" s="48"/>
      <c r="M67" s="38"/>
      <c r="N67" s="38"/>
      <c r="O67" s="38"/>
      <c r="P67" s="38"/>
      <c r="Q67" s="33"/>
      <c r="R67" s="33"/>
      <c r="S67" s="43" t="s">
        <v>8</v>
      </c>
      <c r="T67" s="44">
        <f>AVERAGE(T10:T64)</f>
        <v>0.88263790446841295</v>
      </c>
      <c r="U67" s="33"/>
      <c r="V67" s="33"/>
      <c r="W67" s="33"/>
      <c r="X67" s="33"/>
      <c r="Y67" s="45" t="s">
        <v>9</v>
      </c>
      <c r="Z67" s="46">
        <f>SUM(Z10:Z64)</f>
        <v>25247.559999999998</v>
      </c>
      <c r="AA67" s="47">
        <f>SUM(AA10:AA64)</f>
        <v>-1326</v>
      </c>
      <c r="AB67" s="46">
        <f>SUM(AB10:AB64)</f>
        <v>25247.559999999998</v>
      </c>
      <c r="AC67" s="47">
        <f>SUM(AC10:AC64)</f>
        <v>-1326</v>
      </c>
      <c r="AD67" s="33"/>
    </row>
    <row r="68" spans="1:30" x14ac:dyDescent="0.3">
      <c r="A68" s="33"/>
      <c r="B68" s="33"/>
      <c r="C68" s="33"/>
      <c r="D68" s="33"/>
      <c r="E68" s="33"/>
      <c r="F68" s="34"/>
      <c r="G68" s="35"/>
      <c r="H68" s="33"/>
      <c r="I68" s="42"/>
      <c r="J68" s="42"/>
      <c r="K68" s="37"/>
      <c r="L68" s="48"/>
      <c r="M68" s="38"/>
      <c r="N68" s="38"/>
      <c r="O68" s="38"/>
      <c r="P68" s="38"/>
      <c r="Q68" s="33"/>
      <c r="R68" s="33"/>
      <c r="S68" s="33"/>
      <c r="T68" s="33"/>
      <c r="U68" s="33"/>
      <c r="V68" s="33"/>
      <c r="W68" s="33"/>
      <c r="X68" s="33"/>
      <c r="Y68" s="45" t="s">
        <v>10</v>
      </c>
      <c r="Z68" s="45">
        <f>COUNT(Z10:Z64)</f>
        <v>55</v>
      </c>
      <c r="AA68" s="45">
        <f>COUNT(AA10:AA64)</f>
        <v>55</v>
      </c>
      <c r="AB68" s="45">
        <f>COUNT(AB10:AB64)</f>
        <v>20</v>
      </c>
      <c r="AC68" s="45">
        <f>COUNT(AC10:AC64)</f>
        <v>1</v>
      </c>
      <c r="AD68" s="33"/>
    </row>
    <row r="69" spans="1:30" x14ac:dyDescent="0.3">
      <c r="I69" s="31"/>
      <c r="J69" s="31"/>
    </row>
    <row r="70" spans="1:30" x14ac:dyDescent="0.3">
      <c r="I70" s="31"/>
      <c r="J70" s="31"/>
    </row>
    <row r="72" spans="1:30" x14ac:dyDescent="0.3">
      <c r="I72" s="31"/>
      <c r="J72" s="31"/>
    </row>
    <row r="73" spans="1:30" x14ac:dyDescent="0.3">
      <c r="I73" s="31"/>
      <c r="J73" s="31"/>
    </row>
    <row r="74" spans="1:30" x14ac:dyDescent="0.3">
      <c r="I74" s="31"/>
      <c r="J74" s="31"/>
    </row>
    <row r="75" spans="1:30" x14ac:dyDescent="0.3">
      <c r="I75" s="31"/>
      <c r="J75" s="31"/>
    </row>
    <row r="76" spans="1:30" x14ac:dyDescent="0.3">
      <c r="I76" s="31"/>
      <c r="J76" s="31"/>
    </row>
    <row r="77" spans="1:30" x14ac:dyDescent="0.3">
      <c r="I77" s="31"/>
      <c r="J77" s="31"/>
    </row>
    <row r="78" spans="1:30" x14ac:dyDescent="0.3">
      <c r="I78" s="31"/>
      <c r="J78" s="31"/>
    </row>
    <row r="79" spans="1:30" x14ac:dyDescent="0.3">
      <c r="I79" s="31"/>
      <c r="J79" s="31"/>
    </row>
    <row r="80" spans="1:30" x14ac:dyDescent="0.3">
      <c r="I80" s="31"/>
      <c r="J80" s="31"/>
    </row>
    <row r="81" spans="9:10" x14ac:dyDescent="0.3">
      <c r="I81" s="31"/>
      <c r="J81" s="31"/>
    </row>
    <row r="82" spans="9:10" x14ac:dyDescent="0.3">
      <c r="I82" s="31"/>
      <c r="J82" s="31"/>
    </row>
    <row r="83" spans="9:10" x14ac:dyDescent="0.3">
      <c r="I83" s="31"/>
      <c r="J83" s="31"/>
    </row>
    <row r="84" spans="9:10" x14ac:dyDescent="0.3">
      <c r="I84" s="31"/>
      <c r="J84" s="31"/>
    </row>
    <row r="85" spans="9:10" x14ac:dyDescent="0.3">
      <c r="I85" s="31"/>
      <c r="J85" s="31"/>
    </row>
    <row r="86" spans="9:10" x14ac:dyDescent="0.3">
      <c r="I86" s="31"/>
      <c r="J86" s="31"/>
    </row>
    <row r="87" spans="9:10" x14ac:dyDescent="0.3">
      <c r="I87" s="31"/>
      <c r="J87" s="31"/>
    </row>
    <row r="88" spans="9:10" x14ac:dyDescent="0.3">
      <c r="I88" s="31"/>
      <c r="J88" s="31"/>
    </row>
    <row r="89" spans="9:10" x14ac:dyDescent="0.3">
      <c r="I89" s="31"/>
      <c r="J89" s="31"/>
    </row>
    <row r="90" spans="9:10" x14ac:dyDescent="0.3">
      <c r="I90" s="31"/>
      <c r="J90" s="31"/>
    </row>
    <row r="91" spans="9:10" x14ac:dyDescent="0.3">
      <c r="I91" s="31"/>
      <c r="J91" s="31"/>
    </row>
    <row r="92" spans="9:10" x14ac:dyDescent="0.3">
      <c r="I92" s="31"/>
      <c r="J92" s="31"/>
    </row>
    <row r="93" spans="9:10" x14ac:dyDescent="0.3">
      <c r="I93" s="31"/>
      <c r="J93" s="31"/>
    </row>
    <row r="94" spans="9:10" x14ac:dyDescent="0.3">
      <c r="I94" s="31"/>
      <c r="J94" s="31"/>
    </row>
    <row r="95" spans="9:10" x14ac:dyDescent="0.3">
      <c r="I95" s="31"/>
      <c r="J95" s="31"/>
    </row>
    <row r="96" spans="9:10" x14ac:dyDescent="0.3">
      <c r="I96" s="31"/>
      <c r="J96" s="31"/>
    </row>
    <row r="97" spans="9:10" x14ac:dyDescent="0.3">
      <c r="I97" s="31"/>
      <c r="J97" s="31"/>
    </row>
    <row r="98" spans="9:10" x14ac:dyDescent="0.3">
      <c r="I98" s="31"/>
      <c r="J98" s="31"/>
    </row>
    <row r="99" spans="9:10" x14ac:dyDescent="0.3">
      <c r="I99" s="31"/>
      <c r="J99" s="31"/>
    </row>
    <row r="100" spans="9:10" x14ac:dyDescent="0.3">
      <c r="I100" s="31"/>
      <c r="J100" s="31"/>
    </row>
    <row r="101" spans="9:10" x14ac:dyDescent="0.3">
      <c r="I101" s="31"/>
      <c r="J101" s="31"/>
    </row>
    <row r="102" spans="9:10" x14ac:dyDescent="0.3">
      <c r="I102" s="31"/>
      <c r="J102" s="31"/>
    </row>
    <row r="103" spans="9:10" x14ac:dyDescent="0.3">
      <c r="I103" s="31"/>
      <c r="J103" s="31"/>
    </row>
    <row r="104" spans="9:10" x14ac:dyDescent="0.3">
      <c r="I104" s="31"/>
      <c r="J104" s="31"/>
    </row>
    <row r="105" spans="9:10" x14ac:dyDescent="0.3">
      <c r="I105" s="31"/>
      <c r="J105" s="31"/>
    </row>
    <row r="106" spans="9:10" x14ac:dyDescent="0.3">
      <c r="I106" s="31"/>
      <c r="J106" s="31"/>
    </row>
    <row r="107" spans="9:10" x14ac:dyDescent="0.3">
      <c r="I107" s="31"/>
      <c r="J107" s="31"/>
    </row>
    <row r="108" spans="9:10" x14ac:dyDescent="0.3">
      <c r="I108" s="31"/>
      <c r="J108" s="31"/>
    </row>
    <row r="109" spans="9:10" x14ac:dyDescent="0.3">
      <c r="I109" s="31"/>
      <c r="J109" s="31"/>
    </row>
    <row r="110" spans="9:10" x14ac:dyDescent="0.3">
      <c r="I110" s="31"/>
      <c r="J110" s="31"/>
    </row>
    <row r="111" spans="9:10" x14ac:dyDescent="0.3">
      <c r="I111" s="31"/>
      <c r="J111" s="31"/>
    </row>
    <row r="112" spans="9:10" x14ac:dyDescent="0.3">
      <c r="I112" s="31"/>
      <c r="J112" s="31"/>
    </row>
    <row r="113" spans="9:10" x14ac:dyDescent="0.3">
      <c r="I113" s="31"/>
      <c r="J113" s="31"/>
    </row>
    <row r="114" spans="9:10" x14ac:dyDescent="0.3">
      <c r="I114" s="31"/>
      <c r="J114" s="31"/>
    </row>
    <row r="115" spans="9:10" x14ac:dyDescent="0.3">
      <c r="I115" s="31"/>
      <c r="J115" s="31"/>
    </row>
    <row r="116" spans="9:10" x14ac:dyDescent="0.3">
      <c r="I116" s="31"/>
      <c r="J116" s="31"/>
    </row>
    <row r="117" spans="9:10" x14ac:dyDescent="0.3">
      <c r="I117" s="31"/>
      <c r="J117" s="31"/>
    </row>
    <row r="118" spans="9:10" x14ac:dyDescent="0.3">
      <c r="I118" s="31"/>
      <c r="J118" s="31"/>
    </row>
    <row r="119" spans="9:10" x14ac:dyDescent="0.3">
      <c r="I119" s="31"/>
      <c r="J119" s="31"/>
    </row>
    <row r="120" spans="9:10" x14ac:dyDescent="0.3">
      <c r="I120" s="31"/>
      <c r="J120" s="31"/>
    </row>
    <row r="121" spans="9:10" x14ac:dyDescent="0.3">
      <c r="I121" s="31"/>
      <c r="J121" s="31"/>
    </row>
    <row r="122" spans="9:10" x14ac:dyDescent="0.3">
      <c r="I122" s="31"/>
      <c r="J122" s="31"/>
    </row>
    <row r="123" spans="9:10" x14ac:dyDescent="0.3">
      <c r="I123" s="31"/>
      <c r="J123" s="31"/>
    </row>
    <row r="124" spans="9:10" x14ac:dyDescent="0.3">
      <c r="I124" s="31"/>
      <c r="J124" s="31"/>
    </row>
    <row r="125" spans="9:10" x14ac:dyDescent="0.3">
      <c r="I125" s="31"/>
      <c r="J125" s="31"/>
    </row>
    <row r="126" spans="9:10" x14ac:dyDescent="0.3">
      <c r="I126" s="31"/>
      <c r="J126" s="31"/>
    </row>
    <row r="127" spans="9:10" x14ac:dyDescent="0.3">
      <c r="I127" s="31"/>
      <c r="J127" s="31"/>
    </row>
    <row r="128" spans="9:10" x14ac:dyDescent="0.3">
      <c r="I128" s="31"/>
      <c r="J128" s="31"/>
    </row>
    <row r="129" spans="9:10" x14ac:dyDescent="0.3">
      <c r="I129" s="31"/>
      <c r="J129" s="31"/>
    </row>
    <row r="130" spans="9:10" x14ac:dyDescent="0.3">
      <c r="I130" s="31"/>
      <c r="J130" s="31"/>
    </row>
    <row r="131" spans="9:10" x14ac:dyDescent="0.3">
      <c r="I131" s="31"/>
      <c r="J131" s="31"/>
    </row>
    <row r="132" spans="9:10" x14ac:dyDescent="0.3">
      <c r="I132" s="31"/>
      <c r="J132" s="31"/>
    </row>
    <row r="133" spans="9:10" x14ac:dyDescent="0.3">
      <c r="I133" s="31"/>
      <c r="J133" s="31"/>
    </row>
    <row r="134" spans="9:10" x14ac:dyDescent="0.3">
      <c r="I134" s="31"/>
      <c r="J134" s="31"/>
    </row>
    <row r="135" spans="9:10" x14ac:dyDescent="0.3">
      <c r="I135" s="31"/>
      <c r="J135" s="31"/>
    </row>
    <row r="136" spans="9:10" x14ac:dyDescent="0.3">
      <c r="I136" s="31"/>
      <c r="J136" s="31"/>
    </row>
    <row r="137" spans="9:10" x14ac:dyDescent="0.3">
      <c r="I137" s="31"/>
      <c r="J137" s="31"/>
    </row>
    <row r="138" spans="9:10" x14ac:dyDescent="0.3">
      <c r="I138" s="31"/>
      <c r="J138" s="31"/>
    </row>
    <row r="139" spans="9:10" x14ac:dyDescent="0.3">
      <c r="I139" s="31"/>
      <c r="J139" s="31"/>
    </row>
    <row r="140" spans="9:10" x14ac:dyDescent="0.3">
      <c r="I140" s="31"/>
      <c r="J140" s="31"/>
    </row>
  </sheetData>
  <phoneticPr fontId="23" type="noConversion"/>
  <pageMargins left="0.7" right="0.7" top="0.75" bottom="0.75" header="0.3" footer="0.3"/>
  <pageSetup scale="2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C390F-6F3E-4EF0-A6C0-53D028BDAC4D}">
  <dimension ref="A1"/>
  <sheetViews>
    <sheetView workbookViewId="0">
      <selection activeCell="E6" sqref="E6"/>
    </sheetView>
  </sheetViews>
  <sheetFormatPr defaultColWidth="15.77734375" defaultRowHeight="14.4" x14ac:dyDescent="0.3"/>
  <sheetData/>
  <sortState xmlns:xlrd2="http://schemas.microsoft.com/office/spreadsheetml/2017/richdata2" ref="A2:C15">
    <sortCondition ref="B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62E8-0AD2-4E62-9761-130C52788B3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FA6F9F-FEA1-4DC6-88C8-7D5FE7A263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08D4A1-B71E-4196-9FCA-5B81F7492F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a591c5-25db-46e5-b3dc-f6948b3c13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608F6-280D-401D-A695-210A8D95E784}">
  <ds:schemaRefs>
    <ds:schemaRef ds:uri="b5a591c5-25db-46e5-b3dc-f6948b3c13a8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EE Data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Lisa Scripture</dc:creator>
  <cp:lastModifiedBy>Cassandra Faurote</cp:lastModifiedBy>
  <cp:lastPrinted>2021-02-15T21:41:27Z</cp:lastPrinted>
  <dcterms:created xsi:type="dcterms:W3CDTF">2018-05-16T15:24:58Z</dcterms:created>
  <dcterms:modified xsi:type="dcterms:W3CDTF">2024-01-13T19:59:12Z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Order">
    <vt:r8>25300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MediaServiceImageTags">
    <vt:lpwstr/>
  </property>
</Properties>
</file>